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277" activeTab="0"/>
  </bookViews>
  <sheets>
    <sheet name="Отчет ВЦП 2015" sheetId="1" r:id="rId1"/>
    <sheet name="Лист2" sheetId="2" r:id="rId2"/>
    <sheet name="Лист3" sheetId="3" r:id="rId3"/>
    <sheet name="Лист1" sheetId="4" r:id="rId4"/>
  </sheets>
  <definedNames>
    <definedName name="_xlnm._FilterDatabase" localSheetId="0" hidden="1">'Отчет ВЦП 2015'!$A$8:$S$224</definedName>
    <definedName name="_xlnm.Print_Titles" localSheetId="0">'Отчет ВЦП 2015'!$5:$8</definedName>
    <definedName name="_xlnm.Print_Area" localSheetId="0">'Отчет ВЦП 2015'!$A$1:$S$230</definedName>
  </definedNames>
  <calcPr fullCalcOnLoad="1"/>
</workbook>
</file>

<file path=xl/sharedStrings.xml><?xml version="1.0" encoding="utf-8"?>
<sst xmlns="http://schemas.openxmlformats.org/spreadsheetml/2006/main" count="493" uniqueCount="289">
  <si>
    <t>Развитие паралимпийских и сурдлимпийских видов спорта для подготовки резерва спортивных сборных команд Челябинской области и России</t>
  </si>
  <si>
    <t xml:space="preserve">Финансирование, утвержденное в программе                                                             на 2015 год  (тыс. руб.)                                                </t>
  </si>
  <si>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</si>
  <si>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</si>
  <si>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</si>
  <si>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</si>
  <si>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</si>
  <si>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</si>
  <si>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</si>
  <si>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</si>
  <si>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</si>
  <si>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 xml:space="preserve">Субсидия на возмещение затрат, в связи с оказанием услуг по обеспечению перекачки  ливневых и грунтовых вод через технические устройства  водоотведения на территории Озерского городского округа </t>
  </si>
  <si>
    <t>Предоставление общедоступного и бесплатного начального, общего, основного общего, среднего (полного) общего образования по основным общеобразовательным программам в муниципальных образовательных организациях</t>
  </si>
  <si>
    <t>"Обеспечение жилыми помещениями по договору найма специализированных жилых помещений детей - сирот и детей, оставшихся без попечения родителей, лиц из их числа в Озерском городском округе Челябинской области" в 2014 году и на плановый период 2015 и 2016 годов</t>
  </si>
  <si>
    <t>Предоставление общедоступного и бесплатного дошкольного образования по основным общеобразовательным программам, а также создание условий для осуществления присмотра и ухода за детьми в муниципальных образовательных организациях</t>
  </si>
  <si>
    <t>Предоставление дополнительного образования детей в муниципальных образовательных организациях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</si>
  <si>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</si>
  <si>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</si>
  <si>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</si>
  <si>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</si>
  <si>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</si>
  <si>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</si>
  <si>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</si>
  <si>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</si>
  <si>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</si>
  <si>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</si>
  <si>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</si>
  <si>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</si>
  <si>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</si>
  <si>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</si>
  <si>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</si>
  <si>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</si>
  <si>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</si>
  <si>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</si>
  <si>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</si>
  <si>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</si>
  <si>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</si>
  <si>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</si>
  <si>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</si>
  <si>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</si>
  <si>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>Создание условий населению городского округа для занятий физической культурой и спортом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</si>
  <si>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</si>
  <si>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</si>
  <si>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</si>
  <si>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15.2</t>
  </si>
  <si>
    <t>14.2</t>
  </si>
  <si>
    <t>2.1</t>
  </si>
  <si>
    <t>3.1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</si>
  <si>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</si>
  <si>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</si>
  <si>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</si>
  <si>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</si>
  <si>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</si>
  <si>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</si>
  <si>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</si>
  <si>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</si>
  <si>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</si>
  <si>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</si>
  <si>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</si>
  <si>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</si>
  <si>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</si>
  <si>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-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</si>
  <si>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</si>
  <si>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</si>
  <si>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</si>
  <si>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</si>
  <si>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</si>
  <si>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</si>
  <si>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Кассовое исполнение мероприятий программы за отчетный период (тыс. руб.)</t>
  </si>
  <si>
    <t>Реализация единого календарного плана официальных физкультурных и спортивных мероприятий</t>
  </si>
  <si>
    <t>3.4</t>
  </si>
  <si>
    <t>3.5</t>
  </si>
  <si>
    <t>5.3</t>
  </si>
  <si>
    <t>5.4</t>
  </si>
  <si>
    <t>4.1</t>
  </si>
  <si>
    <t>4.2</t>
  </si>
  <si>
    <t>8.1</t>
  </si>
  <si>
    <t>9.1</t>
  </si>
  <si>
    <t>9.2</t>
  </si>
  <si>
    <t>10</t>
  </si>
  <si>
    <t>11</t>
  </si>
  <si>
    <t>5.5</t>
  </si>
  <si>
    <t>Организация благоустройства территории Озерского городского округа</t>
  </si>
  <si>
    <t>7.1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</si>
  <si>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</si>
  <si>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7.2</t>
  </si>
  <si>
    <t>9.</t>
  </si>
  <si>
    <t>9.3</t>
  </si>
  <si>
    <t>9.4</t>
  </si>
  <si>
    <t>9.5</t>
  </si>
  <si>
    <t>9.6</t>
  </si>
  <si>
    <t>9.7</t>
  </si>
  <si>
    <t>9.8</t>
  </si>
  <si>
    <t>10.</t>
  </si>
  <si>
    <t>12.</t>
  </si>
  <si>
    <t>14.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</si>
  <si>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2014 год и на плановый период 2015 и 2016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</si>
  <si>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2014 год и на плановый период 2015 и 2016 годов (Управление по делам ГО и ЧС)</t>
  </si>
  <si>
    <t>за  2015 год</t>
  </si>
  <si>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</si>
  <si>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</si>
  <si>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</si>
  <si>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оказания услуг в культурно-досуговых учреждениях на улучшение материально-технической базы (МБУ "КДЦ","Синегорье", "ПКиО", "ЦКиДМ")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</si>
  <si>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</si>
  <si>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Предоставление субсидии организациям дополнительного образования на улучшение материально-технической базы (МБОУ ДОД "ДМШ№1", "ДМШ №2", "ДХШ","ДШИ")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</si>
  <si>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</si>
  <si>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Предоставление мер социальной поддержки гражданам подвергшихся воздействию радиации</t>
  </si>
  <si>
    <t>Предоставление ежегодной денежной выплаты лицам, награжденным знаком "Почетный донор СССР", "Почетный донор России".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</si>
  <si>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2014 год и на плановый период 2015 и 2016 годов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</si>
  <si>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</si>
  <si>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2014 год и на плановый период 2015 и 2016 годов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</si>
  <si>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</si>
  <si>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</si>
  <si>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"Обеспечение населения Озерского городского округа услугами учреждений культуры" на 2014 год и на плановый период 2015 и 2016 годов (Управление культуры)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</si>
  <si>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</si>
  <si>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</si>
  <si>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</si>
  <si>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</si>
  <si>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</si>
  <si>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</si>
  <si>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</si>
  <si>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представления услуг театрально-зрелищными учреждениями на улучшение материально-технической базы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</si>
  <si>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</si>
  <si>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</si>
  <si>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</si>
  <si>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</si>
  <si>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</si>
  <si>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</si>
  <si>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</si>
  <si>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</si>
  <si>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</si>
  <si>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Начальник Управления экономики</t>
  </si>
  <si>
    <t>Оснащение оборудованием центра тестирования ГТО</t>
  </si>
  <si>
    <t xml:space="preserve">Приобретение жилых помещений на территории Озерского городского округа 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</si>
  <si>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</si>
  <si>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</si>
  <si>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</si>
  <si>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</si>
  <si>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</si>
  <si>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</si>
  <si>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11.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</si>
  <si>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</si>
  <si>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</si>
  <si>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</si>
  <si>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</si>
  <si>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</si>
  <si>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</si>
  <si>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</si>
  <si>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</si>
  <si>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</si>
  <si>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</si>
  <si>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</si>
  <si>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</si>
  <si>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</si>
  <si>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</si>
  <si>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</si>
  <si>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</si>
  <si>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№</t>
  </si>
  <si>
    <t>Управление по делам ГО и ЧС</t>
  </si>
  <si>
    <t>Управление по ФКиС</t>
  </si>
  <si>
    <t>Управление ИО</t>
  </si>
  <si>
    <t>Упраление образования</t>
  </si>
  <si>
    <t>Управление культуры</t>
  </si>
  <si>
    <t>Соц защита</t>
  </si>
  <si>
    <t>УКСиБ</t>
  </si>
  <si>
    <t>Управление ЖКХ</t>
  </si>
  <si>
    <t>ФИНО</t>
  </si>
  <si>
    <t>Архитектура</t>
  </si>
  <si>
    <t>кол-во программ</t>
  </si>
  <si>
    <t>сдано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</si>
  <si>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</si>
  <si>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</si>
  <si>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</si>
  <si>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</si>
  <si>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</si>
  <si>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</si>
  <si>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</si>
  <si>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</si>
  <si>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2014 год и на плановый период 2015 и 2016 годов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</si>
  <si>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2014 год и на плановый период 2015 и 2016 годов</t>
  </si>
  <si>
    <t>Совершенствование деятельности Управления посредством обучения и повышения квалификации муниципальных служащих</t>
  </si>
  <si>
    <t>"Социальная поддержка отдельных категорий граждан Озерского городского округа" на 2014 год и на плановый период 2015 и 2016 годов (УСЗН)</t>
  </si>
  <si>
    <t>8.2</t>
  </si>
  <si>
    <t>10.3</t>
  </si>
  <si>
    <t>13.</t>
  </si>
  <si>
    <t>Внесение изменений в градостроительную документацию в соответствии с требованиями законодательства РФ</t>
  </si>
  <si>
    <t>11.1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</si>
  <si>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</si>
  <si>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</si>
  <si>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</si>
  <si>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Задача 1: Обеспечение деятельности Управления по делам ГО и ЧС посредством поддержания служебных потребностей его работников</t>
  </si>
  <si>
    <t>"Основные направления развития дорожной деятельности и внешнего благоустройства на территории Озерского городского округа" на 2014 год и на плановый период 2015 и 2016 годов (УКСиБ)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</si>
  <si>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</si>
  <si>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</si>
  <si>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</si>
  <si>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</si>
  <si>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</si>
  <si>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2014 год и плановый период 2015 и 2016 годов (УО)                                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</si>
  <si>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</si>
  <si>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</si>
  <si>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</si>
  <si>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</si>
  <si>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</si>
  <si>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</si>
  <si>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</si>
  <si>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</si>
  <si>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</si>
  <si>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"Развитие физической культуры и спорта в Озерском городском округе" на 2014 год и на плановый период 2015 и 2016 годов (Управление по ФК и С)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</si>
  <si>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</si>
  <si>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</si>
  <si>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</si>
  <si>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</si>
  <si>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</si>
  <si>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</si>
  <si>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</si>
  <si>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</si>
  <si>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</si>
  <si>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</si>
  <si>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Мониторинг дебиторской и кредиторской задолженностей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</si>
  <si>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</si>
  <si>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</si>
  <si>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</si>
  <si>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</si>
  <si>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</si>
  <si>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</si>
  <si>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2014 год и на плановый период 2015 и 2016 годов</t>
  </si>
  <si>
    <t>"Совершенствование бюджетной и налоговой политики администрации Озерского городского округа" на 2014 год и на плановый период 2015 и 2016 годов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</si>
  <si>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</si>
  <si>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</si>
  <si>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</si>
  <si>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</si>
  <si>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</si>
  <si>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</si>
  <si>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</si>
  <si>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</si>
  <si>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</si>
  <si>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</si>
  <si>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2014 год  и плановый период 2015 и 2016 годов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</si>
  <si>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</si>
  <si>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</si>
  <si>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</si>
  <si>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</si>
  <si>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</si>
  <si>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</si>
  <si>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4.4</t>
  </si>
  <si>
    <t>Субвенция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</si>
  <si>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</si>
  <si>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</si>
  <si>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</si>
  <si>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</si>
  <si>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</si>
  <si>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</si>
  <si>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</si>
  <si>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</si>
  <si>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</si>
  <si>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</si>
  <si>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</si>
  <si>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</si>
  <si>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(МОУ "Детский дом",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</si>
  <si>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</si>
  <si>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</si>
  <si>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</si>
  <si>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</si>
  <si>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</si>
  <si>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</si>
  <si>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</si>
  <si>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</si>
  <si>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</si>
  <si>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</si>
  <si>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</si>
  <si>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</si>
  <si>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</si>
  <si>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</si>
  <si>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</si>
  <si>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</si>
  <si>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</si>
  <si>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</si>
  <si>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</si>
  <si>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</si>
  <si>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образования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</si>
  <si>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</si>
  <si>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</si>
  <si>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</si>
  <si>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</si>
  <si>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</si>
  <si>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</si>
  <si>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</si>
  <si>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</si>
  <si>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Оплата работ по содержанию территории свалки для утилизации твердых бытовых отходов поселка Метлино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</si>
</sst>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00000"/>
    <numFmt numFmtId="171" formatCode="#,##0.000"/>
    <numFmt numFmtId="172" formatCode="#,##0.0000"/>
    <numFmt numFmtId="173" formatCode="#,##0.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  <numFmt numFmtId="180" formatCode="0.000%"/>
    <numFmt numFmtId="181" formatCode="0.0%"/>
  </numFmts>
  <fonts count="3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1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horizontal="center" vertical="center"/>
    </xf>
    <xf numFmtId="0" fontId="4" fillId="24" borderId="0" xfId="0" applyFont="1" applyFill="1" applyBorder="1" applyAlignment="1">
      <alignment/>
    </xf>
    <xf numFmtId="168" fontId="4" fillId="24" borderId="19" xfId="0" applyNumberFormat="1" applyFont="1" applyFill="1" applyBorder="1" applyAlignment="1">
      <alignment horizontal="center" vertical="center" wrapText="1"/>
    </xf>
    <xf numFmtId="168" fontId="4" fillId="24" borderId="19" xfId="0" applyNumberFormat="1" applyFont="1" applyFill="1" applyBorder="1" applyAlignment="1">
      <alignment horizontal="center" vertical="center"/>
    </xf>
    <xf numFmtId="171" fontId="4" fillId="24" borderId="20" xfId="0" applyNumberFormat="1" applyFont="1" applyFill="1" applyBorder="1" applyAlignment="1">
      <alignment horizontal="center" vertical="center" wrapText="1"/>
    </xf>
    <xf numFmtId="171" fontId="4" fillId="24" borderId="10" xfId="0" applyNumberFormat="1" applyFont="1" applyFill="1" applyBorder="1" applyAlignment="1">
      <alignment horizontal="center" vertical="center" wrapText="1"/>
    </xf>
    <xf numFmtId="171" fontId="4" fillId="24" borderId="19" xfId="0" applyNumberFormat="1" applyFont="1" applyFill="1" applyBorder="1" applyAlignment="1">
      <alignment horizontal="center" vertical="center" wrapText="1"/>
    </xf>
    <xf numFmtId="169" fontId="4" fillId="24" borderId="21" xfId="0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171" fontId="4" fillId="24" borderId="22" xfId="0" applyNumberFormat="1" applyFont="1" applyFill="1" applyBorder="1" applyAlignment="1">
      <alignment horizontal="center" vertical="center" wrapText="1"/>
    </xf>
    <xf numFmtId="171" fontId="8" fillId="24" borderId="20" xfId="0" applyNumberFormat="1" applyFont="1" applyFill="1" applyBorder="1" applyAlignment="1">
      <alignment horizontal="center" vertical="center" wrapText="1"/>
    </xf>
    <xf numFmtId="171" fontId="8" fillId="24" borderId="10" xfId="0" applyNumberFormat="1" applyFont="1" applyFill="1" applyBorder="1" applyAlignment="1">
      <alignment horizontal="center" vertical="center" wrapText="1"/>
    </xf>
    <xf numFmtId="171" fontId="8" fillId="24" borderId="19" xfId="0" applyNumberFormat="1" applyFont="1" applyFill="1" applyBorder="1" applyAlignment="1">
      <alignment horizontal="center" vertical="center" wrapText="1"/>
    </xf>
    <xf numFmtId="169" fontId="4" fillId="24" borderId="22" xfId="0" applyNumberFormat="1" applyFont="1" applyFill="1" applyBorder="1" applyAlignment="1">
      <alignment horizontal="center" vertical="center" wrapText="1"/>
    </xf>
    <xf numFmtId="168" fontId="8" fillId="24" borderId="19" xfId="0" applyNumberFormat="1" applyFont="1" applyFill="1" applyBorder="1" applyAlignment="1">
      <alignment horizontal="center" vertical="center" wrapText="1"/>
    </xf>
    <xf numFmtId="168" fontId="8" fillId="24" borderId="19" xfId="0" applyNumberFormat="1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 wrapText="1"/>
    </xf>
    <xf numFmtId="0" fontId="4" fillId="24" borderId="23" xfId="0" applyNumberFormat="1" applyFont="1" applyFill="1" applyBorder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center" vertical="center" wrapText="1"/>
    </xf>
    <xf numFmtId="0" fontId="8" fillId="24" borderId="23" xfId="0" applyNumberFormat="1" applyFont="1" applyFill="1" applyBorder="1" applyAlignment="1">
      <alignment horizontal="left" vertical="center" wrapText="1"/>
    </xf>
    <xf numFmtId="169" fontId="8" fillId="24" borderId="21" xfId="0" applyNumberFormat="1" applyFont="1" applyFill="1" applyBorder="1" applyAlignment="1">
      <alignment horizontal="center" vertical="center" wrapText="1"/>
    </xf>
    <xf numFmtId="169" fontId="8" fillId="24" borderId="22" xfId="0" applyNumberFormat="1" applyFont="1" applyFill="1" applyBorder="1" applyAlignment="1">
      <alignment horizontal="center" vertical="center" wrapText="1"/>
    </xf>
    <xf numFmtId="171" fontId="8" fillId="24" borderId="22" xfId="0" applyNumberFormat="1" applyFont="1" applyFill="1" applyBorder="1" applyAlignment="1">
      <alignment horizontal="center" vertical="center" wrapText="1"/>
    </xf>
    <xf numFmtId="169" fontId="8" fillId="24" borderId="10" xfId="0" applyNumberFormat="1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71" fontId="8" fillId="0" borderId="2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171" fontId="8" fillId="0" borderId="19" xfId="0" applyNumberFormat="1" applyFont="1" applyFill="1" applyBorder="1" applyAlignment="1">
      <alignment horizontal="center" vertical="center" wrapText="1"/>
    </xf>
    <xf numFmtId="169" fontId="8" fillId="0" borderId="21" xfId="0" applyNumberFormat="1" applyFont="1" applyFill="1" applyBorder="1" applyAlignment="1">
      <alignment horizontal="center" vertical="center" wrapText="1"/>
    </xf>
    <xf numFmtId="169" fontId="8" fillId="0" borderId="22" xfId="0" applyNumberFormat="1" applyFont="1" applyFill="1" applyBorder="1" applyAlignment="1">
      <alignment horizontal="center" vertical="center" wrapText="1"/>
    </xf>
    <xf numFmtId="168" fontId="8" fillId="0" borderId="19" xfId="0" applyNumberFormat="1" applyFont="1" applyFill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8" fontId="8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171" fontId="4" fillId="0" borderId="2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3" xfId="53" applyFont="1" applyFill="1" applyBorder="1" applyAlignment="1">
      <alignment horizontal="left" vertical="center" wrapText="1"/>
      <protection/>
    </xf>
    <xf numFmtId="171" fontId="8" fillId="0" borderId="20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/>
    </xf>
    <xf numFmtId="171" fontId="8" fillId="0" borderId="19" xfId="0" applyNumberFormat="1" applyFont="1" applyFill="1" applyBorder="1" applyAlignment="1">
      <alignment horizontal="center" vertical="center"/>
    </xf>
    <xf numFmtId="169" fontId="8" fillId="0" borderId="22" xfId="0" applyNumberFormat="1" applyFont="1" applyFill="1" applyBorder="1" applyAlignment="1">
      <alignment horizontal="center" vertical="center"/>
    </xf>
    <xf numFmtId="171" fontId="8" fillId="0" borderId="22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/>
    </xf>
    <xf numFmtId="0" fontId="9" fillId="0" borderId="23" xfId="53" applyFont="1" applyFill="1" applyBorder="1" applyAlignment="1">
      <alignment horizontal="left" vertical="center" wrapText="1"/>
      <protection/>
    </xf>
    <xf numFmtId="171" fontId="4" fillId="0" borderId="2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171" fontId="4" fillId="0" borderId="19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71" fontId="9" fillId="0" borderId="20" xfId="0" applyNumberFormat="1" applyFont="1" applyFill="1" applyBorder="1" applyAlignment="1">
      <alignment horizontal="center" vertical="center"/>
    </xf>
    <xf numFmtId="171" fontId="9" fillId="0" borderId="10" xfId="0" applyNumberFormat="1" applyFont="1" applyFill="1" applyBorder="1" applyAlignment="1">
      <alignment horizontal="center" vertical="center"/>
    </xf>
    <xf numFmtId="171" fontId="9" fillId="0" borderId="19" xfId="0" applyNumberFormat="1" applyFont="1" applyFill="1" applyBorder="1" applyAlignment="1">
      <alignment horizontal="center" vertical="center"/>
    </xf>
    <xf numFmtId="169" fontId="9" fillId="0" borderId="21" xfId="0" applyNumberFormat="1" applyFont="1" applyFill="1" applyBorder="1" applyAlignment="1">
      <alignment horizontal="center" vertical="center"/>
    </xf>
    <xf numFmtId="169" fontId="9" fillId="0" borderId="22" xfId="0" applyNumberFormat="1" applyFont="1" applyFill="1" applyBorder="1" applyAlignment="1">
      <alignment horizontal="center" vertical="center"/>
    </xf>
    <xf numFmtId="171" fontId="9" fillId="0" borderId="22" xfId="0" applyNumberFormat="1" applyFont="1" applyFill="1" applyBorder="1" applyAlignment="1">
      <alignment horizontal="center" vertical="center"/>
    </xf>
    <xf numFmtId="0" fontId="4" fillId="0" borderId="23" xfId="53" applyFont="1" applyFill="1" applyBorder="1" applyAlignment="1">
      <alignment horizontal="left" vertical="center" wrapText="1"/>
      <protection/>
    </xf>
    <xf numFmtId="171" fontId="8" fillId="0" borderId="10" xfId="53" applyNumberFormat="1" applyFont="1" applyFill="1" applyBorder="1" applyAlignment="1">
      <alignment horizontal="center" vertical="center" wrapText="1"/>
      <protection/>
    </xf>
    <xf numFmtId="171" fontId="4" fillId="0" borderId="19" xfId="53" applyNumberFormat="1" applyFont="1" applyFill="1" applyBorder="1" applyAlignment="1">
      <alignment horizontal="center" vertical="center" wrapText="1"/>
      <protection/>
    </xf>
    <xf numFmtId="169" fontId="8" fillId="0" borderId="21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69" fontId="8" fillId="0" borderId="22" xfId="53" applyNumberFormat="1" applyFont="1" applyFill="1" applyBorder="1" applyAlignment="1">
      <alignment horizontal="center" vertical="center" wrapText="1"/>
      <protection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23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left" vertical="center" wrapText="1"/>
    </xf>
    <xf numFmtId="0" fontId="4" fillId="0" borderId="23" xfId="42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1" fontId="8" fillId="0" borderId="13" xfId="0" applyNumberFormat="1" applyFont="1" applyFill="1" applyBorder="1" applyAlignment="1">
      <alignment horizontal="center" vertical="center"/>
    </xf>
    <xf numFmtId="171" fontId="8" fillId="0" borderId="29" xfId="0" applyNumberFormat="1" applyFont="1" applyFill="1" applyBorder="1" applyAlignment="1">
      <alignment horizontal="center" vertical="center"/>
    </xf>
    <xf numFmtId="171" fontId="8" fillId="0" borderId="16" xfId="0" applyNumberFormat="1" applyFont="1" applyFill="1" applyBorder="1" applyAlignment="1">
      <alignment horizontal="center" vertical="center"/>
    </xf>
    <xf numFmtId="171" fontId="8" fillId="0" borderId="14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/>
    </xf>
    <xf numFmtId="169" fontId="8" fillId="0" borderId="21" xfId="0" applyNumberFormat="1" applyFont="1" applyFill="1" applyBorder="1" applyAlignment="1">
      <alignment horizontal="center" vertical="center"/>
    </xf>
    <xf numFmtId="171" fontId="8" fillId="0" borderId="25" xfId="0" applyNumberFormat="1" applyFont="1" applyFill="1" applyBorder="1" applyAlignment="1">
      <alignment horizontal="center" vertical="center" wrapText="1"/>
    </xf>
    <xf numFmtId="171" fontId="8" fillId="0" borderId="30" xfId="0" applyNumberFormat="1" applyFont="1" applyFill="1" applyBorder="1" applyAlignment="1">
      <alignment horizontal="center" vertical="center" wrapText="1"/>
    </xf>
    <xf numFmtId="171" fontId="8" fillId="0" borderId="31" xfId="0" applyNumberFormat="1" applyFont="1" applyFill="1" applyBorder="1" applyAlignment="1">
      <alignment horizontal="center" vertical="center" wrapText="1"/>
    </xf>
    <xf numFmtId="169" fontId="8" fillId="0" borderId="32" xfId="0" applyNumberFormat="1" applyFont="1" applyFill="1" applyBorder="1" applyAlignment="1">
      <alignment horizontal="center" vertical="center" wrapText="1"/>
    </xf>
    <xf numFmtId="169" fontId="8" fillId="0" borderId="30" xfId="0" applyNumberFormat="1" applyFont="1" applyFill="1" applyBorder="1" applyAlignment="1">
      <alignment horizontal="center" vertical="center" wrapText="1"/>
    </xf>
    <xf numFmtId="168" fontId="8" fillId="0" borderId="31" xfId="0" applyNumberFormat="1" applyFont="1" applyFill="1" applyBorder="1" applyAlignment="1">
      <alignment horizontal="center" vertical="center" wrapText="1"/>
    </xf>
    <xf numFmtId="171" fontId="8" fillId="0" borderId="33" xfId="0" applyNumberFormat="1" applyFont="1" applyFill="1" applyBorder="1" applyAlignment="1">
      <alignment horizontal="center" vertical="center" wrapText="1"/>
    </xf>
    <xf numFmtId="169" fontId="4" fillId="0" borderId="30" xfId="0" applyNumberFormat="1" applyFont="1" applyFill="1" applyBorder="1" applyAlignment="1">
      <alignment horizontal="center" vertical="center"/>
    </xf>
    <xf numFmtId="168" fontId="8" fillId="0" borderId="31" xfId="0" applyNumberFormat="1" applyFont="1" applyFill="1" applyBorder="1" applyAlignment="1">
      <alignment horizontal="center" vertical="center"/>
    </xf>
    <xf numFmtId="171" fontId="9" fillId="0" borderId="2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9" fillId="0" borderId="19" xfId="0" applyNumberFormat="1" applyFont="1" applyFill="1" applyBorder="1" applyAlignment="1">
      <alignment horizontal="center" vertical="center" wrapText="1"/>
    </xf>
    <xf numFmtId="169" fontId="9" fillId="0" borderId="21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71" fontId="9" fillId="0" borderId="22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vertical="center"/>
    </xf>
    <xf numFmtId="169" fontId="4" fillId="0" borderId="21" xfId="0" applyNumberFormat="1" applyFont="1" applyFill="1" applyBorder="1" applyAlignment="1">
      <alignment vertical="center"/>
    </xf>
    <xf numFmtId="171" fontId="4" fillId="0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8" fontId="9" fillId="0" borderId="19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/>
    </xf>
    <xf numFmtId="168" fontId="9" fillId="0" borderId="19" xfId="0" applyNumberFormat="1" applyFont="1" applyFill="1" applyBorder="1" applyAlignment="1">
      <alignment horizontal="center" vertical="center"/>
    </xf>
    <xf numFmtId="169" fontId="9" fillId="0" borderId="22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vertical="center" wrapText="1"/>
    </xf>
    <xf numFmtId="169" fontId="4" fillId="0" borderId="21" xfId="0" applyNumberFormat="1" applyFont="1" applyFill="1" applyBorder="1" applyAlignment="1">
      <alignment vertical="center" wrapText="1"/>
    </xf>
    <xf numFmtId="169" fontId="4" fillId="0" borderId="22" xfId="0" applyNumberFormat="1" applyFont="1" applyFill="1" applyBorder="1" applyAlignment="1">
      <alignment vertical="center" wrapText="1"/>
    </xf>
    <xf numFmtId="171" fontId="4" fillId="0" borderId="27" xfId="0" applyNumberFormat="1" applyFont="1" applyFill="1" applyBorder="1" applyAlignment="1">
      <alignment horizontal="center" vertical="center" wrapText="1"/>
    </xf>
    <xf numFmtId="171" fontId="4" fillId="0" borderId="34" xfId="0" applyNumberFormat="1" applyFont="1" applyFill="1" applyBorder="1" applyAlignment="1">
      <alignment horizontal="center" vertical="center" wrapText="1"/>
    </xf>
    <xf numFmtId="171" fontId="4" fillId="0" borderId="35" xfId="0" applyNumberFormat="1" applyFont="1" applyFill="1" applyBorder="1" applyAlignment="1">
      <alignment horizontal="center" vertical="center" wrapText="1"/>
    </xf>
    <xf numFmtId="169" fontId="4" fillId="0" borderId="36" xfId="0" applyNumberFormat="1" applyFont="1" applyFill="1" applyBorder="1" applyAlignment="1">
      <alignment horizontal="center" vertical="center" wrapText="1"/>
    </xf>
    <xf numFmtId="169" fontId="4" fillId="0" borderId="37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71" fontId="4" fillId="0" borderId="37" xfId="0" applyNumberFormat="1" applyFont="1" applyFill="1" applyBorder="1" applyAlignment="1">
      <alignment horizontal="center" vertical="center" wrapText="1"/>
    </xf>
    <xf numFmtId="169" fontId="4" fillId="0" borderId="34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171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2"/>
  <sheetViews>
    <sheetView tabSelected="1" view="pageBreakPreview" zoomScale="7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V70" sqref="V70"/>
    </sheetView>
  </sheetViews>
  <sheetFormatPr defaultColWidth="9.00390625" defaultRowHeight="12.75"/>
  <cols>
    <col min="1" max="1" width="3.625" style="2" customWidth="1"/>
    <col min="2" max="2" width="22.25390625" style="22" customWidth="1"/>
    <col min="3" max="3" width="11.75390625" style="2" customWidth="1"/>
    <col min="4" max="4" width="10.875" style="2" customWidth="1"/>
    <col min="5" max="5" width="11.75390625" style="2" customWidth="1"/>
    <col min="6" max="6" width="10.75390625" style="2" customWidth="1"/>
    <col min="7" max="7" width="0.12890625" style="2" hidden="1" customWidth="1"/>
    <col min="8" max="8" width="11.75390625" style="2" customWidth="1"/>
    <col min="9" max="9" width="10.375" style="2" customWidth="1"/>
    <col min="10" max="10" width="11.625" style="2" customWidth="1"/>
    <col min="11" max="11" width="10.25390625" style="2" customWidth="1"/>
    <col min="12" max="12" width="4.25390625" style="2" hidden="1" customWidth="1"/>
    <col min="13" max="13" width="7.25390625" style="2" customWidth="1"/>
    <col min="14" max="14" width="11.75390625" style="2" customWidth="1"/>
    <col min="15" max="15" width="10.375" style="2" customWidth="1"/>
    <col min="16" max="16" width="11.875" style="2" customWidth="1"/>
    <col min="17" max="17" width="10.375" style="2" customWidth="1"/>
    <col min="18" max="18" width="4.125" style="2" hidden="1" customWidth="1"/>
    <col min="19" max="19" width="7.75390625" style="2" customWidth="1"/>
    <col min="20" max="16384" width="9.125" style="2" customWidth="1"/>
  </cols>
  <sheetData>
    <row r="1" spans="1:19" ht="14.2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4"/>
    </row>
    <row r="2" spans="1:19" ht="14.25">
      <c r="A2" s="187" t="s">
        <v>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4"/>
    </row>
    <row r="3" spans="1:19" ht="14.25">
      <c r="A3" s="187" t="s">
        <v>98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4"/>
    </row>
    <row r="4" spans="1:19" ht="8.25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</row>
    <row r="5" spans="1:19" ht="24.75" customHeight="1">
      <c r="A5" s="188" t="s">
        <v>26</v>
      </c>
      <c r="B5" s="190" t="s">
        <v>227</v>
      </c>
      <c r="C5" s="193" t="s">
        <v>1</v>
      </c>
      <c r="D5" s="194"/>
      <c r="E5" s="194"/>
      <c r="F5" s="194"/>
      <c r="G5" s="195"/>
      <c r="H5" s="196" t="s">
        <v>67</v>
      </c>
      <c r="I5" s="197"/>
      <c r="J5" s="197"/>
      <c r="K5" s="197"/>
      <c r="L5" s="197"/>
      <c r="M5" s="203" t="s">
        <v>99</v>
      </c>
      <c r="N5" s="196" t="s">
        <v>68</v>
      </c>
      <c r="O5" s="197"/>
      <c r="P5" s="197"/>
      <c r="Q5" s="197"/>
      <c r="R5" s="197"/>
      <c r="S5" s="203" t="s">
        <v>99</v>
      </c>
    </row>
    <row r="6" spans="1:19" ht="18.75" customHeight="1">
      <c r="A6" s="189"/>
      <c r="B6" s="191"/>
      <c r="C6" s="201" t="s">
        <v>7</v>
      </c>
      <c r="D6" s="198" t="s">
        <v>27</v>
      </c>
      <c r="E6" s="199"/>
      <c r="F6" s="199"/>
      <c r="G6" s="200"/>
      <c r="H6" s="206" t="s">
        <v>7</v>
      </c>
      <c r="I6" s="207" t="s">
        <v>27</v>
      </c>
      <c r="J6" s="208"/>
      <c r="K6" s="208"/>
      <c r="L6" s="208"/>
      <c r="M6" s="204"/>
      <c r="N6" s="206" t="s">
        <v>7</v>
      </c>
      <c r="O6" s="207" t="s">
        <v>27</v>
      </c>
      <c r="P6" s="208"/>
      <c r="Q6" s="208"/>
      <c r="R6" s="208"/>
      <c r="S6" s="204"/>
    </row>
    <row r="7" spans="1:19" ht="75" customHeight="1" thickBot="1">
      <c r="A7" s="189"/>
      <c r="B7" s="192"/>
      <c r="C7" s="202"/>
      <c r="D7" s="13" t="s">
        <v>261</v>
      </c>
      <c r="E7" s="13" t="s">
        <v>262</v>
      </c>
      <c r="F7" s="13" t="s">
        <v>6</v>
      </c>
      <c r="G7" s="21" t="s">
        <v>24</v>
      </c>
      <c r="H7" s="201"/>
      <c r="I7" s="13" t="s">
        <v>261</v>
      </c>
      <c r="J7" s="13" t="s">
        <v>262</v>
      </c>
      <c r="K7" s="13" t="s">
        <v>23</v>
      </c>
      <c r="L7" s="13" t="s">
        <v>24</v>
      </c>
      <c r="M7" s="205"/>
      <c r="N7" s="201"/>
      <c r="O7" s="13" t="s">
        <v>261</v>
      </c>
      <c r="P7" s="13" t="s">
        <v>262</v>
      </c>
      <c r="Q7" s="13" t="s">
        <v>23</v>
      </c>
      <c r="R7" s="13" t="s">
        <v>24</v>
      </c>
      <c r="S7" s="205"/>
    </row>
    <row r="8" spans="1:19" s="20" customFormat="1" ht="15" customHeight="1" thickBot="1">
      <c r="A8" s="25" t="s">
        <v>8</v>
      </c>
      <c r="B8" s="24">
        <v>2</v>
      </c>
      <c r="C8" s="16">
        <v>3</v>
      </c>
      <c r="D8" s="17">
        <v>4</v>
      </c>
      <c r="E8" s="17">
        <v>5</v>
      </c>
      <c r="F8" s="15">
        <v>6</v>
      </c>
      <c r="G8" s="40">
        <v>7</v>
      </c>
      <c r="H8" s="16">
        <v>7</v>
      </c>
      <c r="I8" s="17">
        <v>8</v>
      </c>
      <c r="J8" s="17">
        <v>9</v>
      </c>
      <c r="K8" s="17">
        <v>10</v>
      </c>
      <c r="L8" s="17">
        <v>12</v>
      </c>
      <c r="M8" s="15">
        <v>11</v>
      </c>
      <c r="N8" s="16">
        <v>12</v>
      </c>
      <c r="O8" s="17">
        <v>13</v>
      </c>
      <c r="P8" s="17">
        <v>14</v>
      </c>
      <c r="Q8" s="17">
        <v>15</v>
      </c>
      <c r="R8" s="18">
        <v>18</v>
      </c>
      <c r="S8" s="19">
        <v>16</v>
      </c>
    </row>
    <row r="9" spans="1:19" ht="132">
      <c r="A9" s="92" t="s">
        <v>8</v>
      </c>
      <c r="B9" s="93" t="s">
        <v>97</v>
      </c>
      <c r="C9" s="149">
        <f>C10+C13</f>
        <v>14236.128</v>
      </c>
      <c r="D9" s="150"/>
      <c r="E9" s="150"/>
      <c r="F9" s="151">
        <f>F10+F13</f>
        <v>14236.128</v>
      </c>
      <c r="G9" s="152"/>
      <c r="H9" s="149">
        <f>H10+H13</f>
        <v>14212.432999999999</v>
      </c>
      <c r="I9" s="150"/>
      <c r="J9" s="150"/>
      <c r="K9" s="150">
        <f>K10+K13</f>
        <v>14212.432999999999</v>
      </c>
      <c r="L9" s="153"/>
      <c r="M9" s="154">
        <f>H9/C9*100</f>
        <v>99.83355727062863</v>
      </c>
      <c r="N9" s="155">
        <f>P9+Q9</f>
        <v>14185.108</v>
      </c>
      <c r="O9" s="150"/>
      <c r="P9" s="150"/>
      <c r="Q9" s="150">
        <f>Q10+Q13</f>
        <v>14185.108</v>
      </c>
      <c r="R9" s="156"/>
      <c r="S9" s="157">
        <f>N9/C9*100</f>
        <v>99.64161603492185</v>
      </c>
    </row>
    <row r="10" spans="1:19" ht="36">
      <c r="A10" s="94" t="s">
        <v>34</v>
      </c>
      <c r="B10" s="89" t="s">
        <v>42</v>
      </c>
      <c r="C10" s="158">
        <f>C11+C12</f>
        <v>12401.975</v>
      </c>
      <c r="D10" s="159"/>
      <c r="E10" s="159"/>
      <c r="F10" s="160">
        <f>F11+F12</f>
        <v>12401.975</v>
      </c>
      <c r="G10" s="161"/>
      <c r="H10" s="158">
        <f>H11+H12</f>
        <v>12382.98</v>
      </c>
      <c r="I10" s="159"/>
      <c r="J10" s="159"/>
      <c r="K10" s="159">
        <f>K11+K12</f>
        <v>12382.98</v>
      </c>
      <c r="L10" s="162"/>
      <c r="M10" s="85">
        <f aca="true" t="shared" si="0" ref="M10:M77">H10/C10*100</f>
        <v>99.846838910738</v>
      </c>
      <c r="N10" s="163">
        <f>N11+N12</f>
        <v>12357.189</v>
      </c>
      <c r="O10" s="159"/>
      <c r="P10" s="159"/>
      <c r="Q10" s="159">
        <f>Q11+Q12</f>
        <v>12357.189</v>
      </c>
      <c r="R10" s="95"/>
      <c r="S10" s="87">
        <f aca="true" t="shared" si="1" ref="S10:S77">N10/C10*100</f>
        <v>99.63888009772637</v>
      </c>
    </row>
    <row r="11" spans="1:19" ht="36">
      <c r="A11" s="94" t="s">
        <v>8</v>
      </c>
      <c r="B11" s="79" t="s">
        <v>53</v>
      </c>
      <c r="C11" s="80">
        <f>E11+F11</f>
        <v>12284.321</v>
      </c>
      <c r="D11" s="81"/>
      <c r="E11" s="81"/>
      <c r="F11" s="82">
        <v>12284.321</v>
      </c>
      <c r="G11" s="83"/>
      <c r="H11" s="80">
        <f>J11+K11</f>
        <v>12265.326</v>
      </c>
      <c r="I11" s="81"/>
      <c r="J11" s="81"/>
      <c r="K11" s="81">
        <v>12265.326</v>
      </c>
      <c r="L11" s="76"/>
      <c r="M11" s="85">
        <f t="shared" si="0"/>
        <v>99.84537199898959</v>
      </c>
      <c r="N11" s="86">
        <f>Q11</f>
        <v>12239.535</v>
      </c>
      <c r="O11" s="81"/>
      <c r="P11" s="81"/>
      <c r="Q11" s="81">
        <v>12239.535</v>
      </c>
      <c r="R11" s="95"/>
      <c r="S11" s="87">
        <f t="shared" si="1"/>
        <v>99.63542144494596</v>
      </c>
    </row>
    <row r="12" spans="1:19" ht="48">
      <c r="A12" s="94" t="s">
        <v>9</v>
      </c>
      <c r="B12" s="79" t="s">
        <v>30</v>
      </c>
      <c r="C12" s="80">
        <f>E12+F12</f>
        <v>117.654</v>
      </c>
      <c r="D12" s="81"/>
      <c r="E12" s="81"/>
      <c r="F12" s="82">
        <v>117.654</v>
      </c>
      <c r="G12" s="83"/>
      <c r="H12" s="80">
        <f>J12+K12</f>
        <v>117.654</v>
      </c>
      <c r="I12" s="81"/>
      <c r="J12" s="81"/>
      <c r="K12" s="81">
        <v>117.654</v>
      </c>
      <c r="L12" s="76"/>
      <c r="M12" s="85">
        <f t="shared" si="0"/>
        <v>100</v>
      </c>
      <c r="N12" s="86">
        <f>Q12</f>
        <v>117.654</v>
      </c>
      <c r="O12" s="81"/>
      <c r="P12" s="81"/>
      <c r="Q12" s="81">
        <v>117.654</v>
      </c>
      <c r="R12" s="95"/>
      <c r="S12" s="87">
        <f t="shared" si="1"/>
        <v>100</v>
      </c>
    </row>
    <row r="13" spans="1:19" ht="144">
      <c r="A13" s="94" t="s">
        <v>35</v>
      </c>
      <c r="B13" s="89" t="s">
        <v>41</v>
      </c>
      <c r="C13" s="158">
        <f>C14</f>
        <v>1834.153</v>
      </c>
      <c r="D13" s="159"/>
      <c r="E13" s="81"/>
      <c r="F13" s="160">
        <f>F14</f>
        <v>1834.153</v>
      </c>
      <c r="G13" s="83"/>
      <c r="H13" s="158">
        <f>J13+K13</f>
        <v>1829.453</v>
      </c>
      <c r="I13" s="159"/>
      <c r="J13" s="159"/>
      <c r="K13" s="159">
        <f>K14</f>
        <v>1829.453</v>
      </c>
      <c r="L13" s="76"/>
      <c r="M13" s="85">
        <f t="shared" si="0"/>
        <v>99.7437509302659</v>
      </c>
      <c r="N13" s="163">
        <f>N14</f>
        <v>1827.919</v>
      </c>
      <c r="O13" s="159"/>
      <c r="P13" s="81"/>
      <c r="Q13" s="159">
        <f>Q14</f>
        <v>1827.919</v>
      </c>
      <c r="R13" s="95"/>
      <c r="S13" s="87">
        <f>N13/C13*100</f>
        <v>99.660115595591</v>
      </c>
    </row>
    <row r="14" spans="1:19" ht="72">
      <c r="A14" s="94" t="s">
        <v>8</v>
      </c>
      <c r="B14" s="79" t="s">
        <v>31</v>
      </c>
      <c r="C14" s="80">
        <f>E14+F14</f>
        <v>1834.153</v>
      </c>
      <c r="D14" s="81"/>
      <c r="E14" s="81"/>
      <c r="F14" s="82">
        <v>1834.153</v>
      </c>
      <c r="G14" s="83"/>
      <c r="H14" s="158">
        <f>J14+K14</f>
        <v>1829.453</v>
      </c>
      <c r="I14" s="81"/>
      <c r="J14" s="81"/>
      <c r="K14" s="81">
        <v>1829.453</v>
      </c>
      <c r="L14" s="76"/>
      <c r="M14" s="85">
        <f t="shared" si="0"/>
        <v>99.7437509302659</v>
      </c>
      <c r="N14" s="86">
        <f>P14+Q14</f>
        <v>1827.919</v>
      </c>
      <c r="O14" s="81"/>
      <c r="P14" s="81"/>
      <c r="Q14" s="81">
        <v>1827.919</v>
      </c>
      <c r="R14" s="95"/>
      <c r="S14" s="87">
        <f t="shared" si="1"/>
        <v>99.660115595591</v>
      </c>
    </row>
    <row r="15" spans="1:19" ht="84">
      <c r="A15" s="99" t="s">
        <v>9</v>
      </c>
      <c r="B15" s="68" t="s">
        <v>207</v>
      </c>
      <c r="C15" s="69">
        <f>D15+E15+F15</f>
        <v>51206.581</v>
      </c>
      <c r="D15" s="81"/>
      <c r="E15" s="70">
        <f>E16+E21</f>
        <v>1009</v>
      </c>
      <c r="F15" s="71">
        <f>F16+F21</f>
        <v>50197.581</v>
      </c>
      <c r="G15" s="83"/>
      <c r="H15" s="69">
        <f>I15+J15+K15</f>
        <v>44612.355</v>
      </c>
      <c r="I15" s="81"/>
      <c r="J15" s="70">
        <f>J16</f>
        <v>1009</v>
      </c>
      <c r="K15" s="70">
        <f>K16+K21</f>
        <v>43603.355</v>
      </c>
      <c r="L15" s="84"/>
      <c r="M15" s="74">
        <f>H15/C15*100</f>
        <v>87.12230757995736</v>
      </c>
      <c r="N15" s="69">
        <f>O15+P15+Q15</f>
        <v>51206.581</v>
      </c>
      <c r="O15" s="81"/>
      <c r="P15" s="70">
        <f>P16</f>
        <v>1009</v>
      </c>
      <c r="Q15" s="70">
        <f>Q16+Q21</f>
        <v>50197.581</v>
      </c>
      <c r="R15" s="95"/>
      <c r="S15" s="77">
        <f t="shared" si="1"/>
        <v>100</v>
      </c>
    </row>
    <row r="16" spans="1:19" ht="120">
      <c r="A16" s="94" t="s">
        <v>46</v>
      </c>
      <c r="B16" s="89" t="s">
        <v>105</v>
      </c>
      <c r="C16" s="158">
        <f>E16+F16</f>
        <v>3859</v>
      </c>
      <c r="D16" s="159"/>
      <c r="E16" s="159">
        <f>E19+E18+E20</f>
        <v>1009</v>
      </c>
      <c r="F16" s="160">
        <f>F17+F18+F20</f>
        <v>2850</v>
      </c>
      <c r="G16" s="83"/>
      <c r="H16" s="158">
        <f>J16+K16</f>
        <v>3611</v>
      </c>
      <c r="I16" s="159"/>
      <c r="J16" s="159">
        <f>J19+J18+J20</f>
        <v>1009</v>
      </c>
      <c r="K16" s="159">
        <f>K17+K18+K20</f>
        <v>2602</v>
      </c>
      <c r="L16" s="172"/>
      <c r="M16" s="85">
        <f t="shared" si="0"/>
        <v>93.573464628142</v>
      </c>
      <c r="N16" s="158">
        <f>P16+Q16</f>
        <v>3859</v>
      </c>
      <c r="O16" s="159"/>
      <c r="P16" s="159">
        <f>P19+P17+P18+P20</f>
        <v>1009</v>
      </c>
      <c r="Q16" s="159">
        <f>Q17+Q18+Q20</f>
        <v>2850</v>
      </c>
      <c r="R16" s="170"/>
      <c r="S16" s="87">
        <f t="shared" si="1"/>
        <v>100</v>
      </c>
    </row>
    <row r="17" spans="1:19" ht="60">
      <c r="A17" s="94" t="s">
        <v>8</v>
      </c>
      <c r="B17" s="122" t="s">
        <v>69</v>
      </c>
      <c r="C17" s="109">
        <f>F17</f>
        <v>2500</v>
      </c>
      <c r="D17" s="110"/>
      <c r="E17" s="110"/>
      <c r="F17" s="111">
        <v>2500</v>
      </c>
      <c r="G17" s="112"/>
      <c r="H17" s="109">
        <f>K17</f>
        <v>2252</v>
      </c>
      <c r="I17" s="110"/>
      <c r="J17" s="110"/>
      <c r="K17" s="110">
        <v>2252</v>
      </c>
      <c r="L17" s="113"/>
      <c r="M17" s="85">
        <f t="shared" si="0"/>
        <v>90.08</v>
      </c>
      <c r="N17" s="109">
        <f>Q17</f>
        <v>2500</v>
      </c>
      <c r="O17" s="110"/>
      <c r="P17" s="110"/>
      <c r="Q17" s="110">
        <v>2500</v>
      </c>
      <c r="R17" s="95"/>
      <c r="S17" s="87">
        <f t="shared" si="1"/>
        <v>100</v>
      </c>
    </row>
    <row r="18" spans="1:19" ht="84">
      <c r="A18" s="94" t="s">
        <v>9</v>
      </c>
      <c r="B18" s="122" t="s">
        <v>0</v>
      </c>
      <c r="C18" s="109">
        <f>E18+F18</f>
        <v>609</v>
      </c>
      <c r="D18" s="110"/>
      <c r="E18" s="110">
        <v>609</v>
      </c>
      <c r="F18" s="111"/>
      <c r="G18" s="112"/>
      <c r="H18" s="109">
        <f>J18</f>
        <v>609</v>
      </c>
      <c r="I18" s="110"/>
      <c r="J18" s="110">
        <v>609</v>
      </c>
      <c r="K18" s="110"/>
      <c r="L18" s="113"/>
      <c r="M18" s="85">
        <f t="shared" si="0"/>
        <v>100</v>
      </c>
      <c r="N18" s="109">
        <f>P18</f>
        <v>609</v>
      </c>
      <c r="O18" s="110"/>
      <c r="P18" s="110">
        <v>609</v>
      </c>
      <c r="Q18" s="110"/>
      <c r="R18" s="95"/>
      <c r="S18" s="87">
        <f t="shared" si="1"/>
        <v>100</v>
      </c>
    </row>
    <row r="19" spans="1:19" ht="24">
      <c r="A19" s="94" t="s">
        <v>10</v>
      </c>
      <c r="B19" s="122" t="s">
        <v>132</v>
      </c>
      <c r="C19" s="109">
        <f>E19</f>
        <v>400</v>
      </c>
      <c r="D19" s="110"/>
      <c r="E19" s="110">
        <v>400</v>
      </c>
      <c r="F19" s="111"/>
      <c r="G19" s="112"/>
      <c r="H19" s="109">
        <f>J19</f>
        <v>400</v>
      </c>
      <c r="I19" s="110"/>
      <c r="J19" s="110">
        <v>400</v>
      </c>
      <c r="K19" s="110"/>
      <c r="L19" s="113"/>
      <c r="M19" s="85">
        <f t="shared" si="0"/>
        <v>100</v>
      </c>
      <c r="N19" s="109">
        <f>P19</f>
        <v>400</v>
      </c>
      <c r="O19" s="110"/>
      <c r="P19" s="110">
        <v>400</v>
      </c>
      <c r="Q19" s="110"/>
      <c r="R19" s="95"/>
      <c r="S19" s="87">
        <f t="shared" si="1"/>
        <v>100</v>
      </c>
    </row>
    <row r="20" spans="1:19" ht="30" customHeight="1">
      <c r="A20" s="94" t="s">
        <v>16</v>
      </c>
      <c r="B20" s="122" t="s">
        <v>193</v>
      </c>
      <c r="C20" s="109">
        <f>E20+F20</f>
        <v>350</v>
      </c>
      <c r="D20" s="110"/>
      <c r="E20" s="110">
        <v>0</v>
      </c>
      <c r="F20" s="111">
        <v>350</v>
      </c>
      <c r="G20" s="112"/>
      <c r="H20" s="109">
        <f>J20+K20</f>
        <v>350</v>
      </c>
      <c r="I20" s="110"/>
      <c r="J20" s="110">
        <v>0</v>
      </c>
      <c r="K20" s="110">
        <v>350</v>
      </c>
      <c r="L20" s="113"/>
      <c r="M20" s="85">
        <f t="shared" si="0"/>
        <v>100</v>
      </c>
      <c r="N20" s="109">
        <f>P20+Q20</f>
        <v>350</v>
      </c>
      <c r="O20" s="110"/>
      <c r="P20" s="110">
        <v>0</v>
      </c>
      <c r="Q20" s="110">
        <v>350</v>
      </c>
      <c r="R20" s="95"/>
      <c r="S20" s="87">
        <f t="shared" si="1"/>
        <v>100</v>
      </c>
    </row>
    <row r="21" spans="1:19" ht="54.75" customHeight="1">
      <c r="A21" s="94" t="s">
        <v>51</v>
      </c>
      <c r="B21" s="108" t="s">
        <v>40</v>
      </c>
      <c r="C21" s="116">
        <f>C22</f>
        <v>47347.581</v>
      </c>
      <c r="D21" s="117"/>
      <c r="E21" s="117"/>
      <c r="F21" s="118">
        <f>F22</f>
        <v>47347.581</v>
      </c>
      <c r="G21" s="119"/>
      <c r="H21" s="116">
        <f>H22</f>
        <v>41001.355</v>
      </c>
      <c r="I21" s="117"/>
      <c r="J21" s="117"/>
      <c r="K21" s="117">
        <f>K22</f>
        <v>41001.355</v>
      </c>
      <c r="L21" s="120"/>
      <c r="M21" s="85">
        <f t="shared" si="0"/>
        <v>86.59651482511853</v>
      </c>
      <c r="N21" s="116">
        <f>Q21</f>
        <v>47347.581</v>
      </c>
      <c r="O21" s="117"/>
      <c r="P21" s="117"/>
      <c r="Q21" s="117">
        <f>Q22</f>
        <v>47347.581</v>
      </c>
      <c r="R21" s="170"/>
      <c r="S21" s="87">
        <f t="shared" si="1"/>
        <v>100</v>
      </c>
    </row>
    <row r="22" spans="1:19" ht="72">
      <c r="A22" s="94" t="s">
        <v>8</v>
      </c>
      <c r="B22" s="122" t="s">
        <v>32</v>
      </c>
      <c r="C22" s="109">
        <f>F22</f>
        <v>47347.581</v>
      </c>
      <c r="D22" s="110"/>
      <c r="E22" s="110"/>
      <c r="F22" s="111">
        <v>47347.581</v>
      </c>
      <c r="G22" s="112"/>
      <c r="H22" s="109">
        <f>K22</f>
        <v>41001.355</v>
      </c>
      <c r="I22" s="110"/>
      <c r="J22" s="110"/>
      <c r="K22" s="110">
        <v>41001.355</v>
      </c>
      <c r="L22" s="113"/>
      <c r="M22" s="85">
        <f t="shared" si="0"/>
        <v>86.59651482511853</v>
      </c>
      <c r="N22" s="109">
        <f>Q22</f>
        <v>47347.581</v>
      </c>
      <c r="O22" s="110"/>
      <c r="P22" s="110"/>
      <c r="Q22" s="110">
        <v>47347.581</v>
      </c>
      <c r="R22" s="95"/>
      <c r="S22" s="87">
        <f t="shared" si="1"/>
        <v>100</v>
      </c>
    </row>
    <row r="23" spans="1:19" ht="84">
      <c r="A23" s="99" t="s">
        <v>10</v>
      </c>
      <c r="B23" s="100" t="s">
        <v>113</v>
      </c>
      <c r="C23" s="101">
        <f>C24+C28+C33+C37+C41</f>
        <v>230615.65899999999</v>
      </c>
      <c r="D23" s="102"/>
      <c r="E23" s="102">
        <f>E25+E33</f>
        <v>221.153</v>
      </c>
      <c r="F23" s="103">
        <f>F24+F28+F33+F37+F41</f>
        <v>230394.506</v>
      </c>
      <c r="G23" s="112"/>
      <c r="H23" s="101">
        <f>H24+H28+H33+H37+H41</f>
        <v>230242.775</v>
      </c>
      <c r="I23" s="102"/>
      <c r="J23" s="102">
        <f>J25+J33</f>
        <v>220.053</v>
      </c>
      <c r="K23" s="102">
        <f>K24+K28+K33+K37+K41</f>
        <v>230022.72199999998</v>
      </c>
      <c r="L23" s="104"/>
      <c r="M23" s="74">
        <f t="shared" si="0"/>
        <v>99.83830933180474</v>
      </c>
      <c r="N23" s="105">
        <f>N24+N28+N33+N37+N41</f>
        <v>230161.879</v>
      </c>
      <c r="O23" s="102"/>
      <c r="P23" s="102">
        <f>P25+P33</f>
        <v>220.053</v>
      </c>
      <c r="Q23" s="102">
        <f>Q24+Q28+Q33+Q37+Q41</f>
        <v>229941.826</v>
      </c>
      <c r="R23" s="106"/>
      <c r="S23" s="77">
        <f t="shared" si="1"/>
        <v>99.80323105466138</v>
      </c>
    </row>
    <row r="24" spans="1:19" ht="96">
      <c r="A24" s="94" t="s">
        <v>47</v>
      </c>
      <c r="B24" s="108" t="s">
        <v>33</v>
      </c>
      <c r="C24" s="116">
        <f>C25+C26+C27</f>
        <v>52579.608</v>
      </c>
      <c r="D24" s="117"/>
      <c r="E24" s="117">
        <f>E25</f>
        <v>148.553</v>
      </c>
      <c r="F24" s="118">
        <f>F25+F26+F27</f>
        <v>52431.055</v>
      </c>
      <c r="G24" s="119"/>
      <c r="H24" s="116">
        <f>H25+H26+H27</f>
        <v>52579.608</v>
      </c>
      <c r="I24" s="117"/>
      <c r="J24" s="117">
        <f>J25</f>
        <v>148.553</v>
      </c>
      <c r="K24" s="117">
        <f>K25+K26+K27</f>
        <v>52431.055</v>
      </c>
      <c r="L24" s="120"/>
      <c r="M24" s="85">
        <f t="shared" si="0"/>
        <v>100</v>
      </c>
      <c r="N24" s="121">
        <f>N25+N26+N27</f>
        <v>52579.608</v>
      </c>
      <c r="O24" s="117"/>
      <c r="P24" s="117">
        <f>P25</f>
        <v>148.553</v>
      </c>
      <c r="Q24" s="117">
        <f>Q25+Q26+Q27</f>
        <v>52431.055</v>
      </c>
      <c r="R24" s="95"/>
      <c r="S24" s="87">
        <f t="shared" si="1"/>
        <v>100</v>
      </c>
    </row>
    <row r="25" spans="1:19" ht="96">
      <c r="A25" s="94" t="s">
        <v>8</v>
      </c>
      <c r="B25" s="88" t="s">
        <v>100</v>
      </c>
      <c r="C25" s="109">
        <f>F25+E25</f>
        <v>49323.913</v>
      </c>
      <c r="D25" s="110"/>
      <c r="E25" s="110">
        <v>148.553</v>
      </c>
      <c r="F25" s="111">
        <v>49175.36</v>
      </c>
      <c r="G25" s="112"/>
      <c r="H25" s="109">
        <f>K25+J25</f>
        <v>49323.913</v>
      </c>
      <c r="I25" s="110"/>
      <c r="J25" s="110">
        <v>148.553</v>
      </c>
      <c r="K25" s="110">
        <v>49175.36</v>
      </c>
      <c r="L25" s="113"/>
      <c r="M25" s="85">
        <f t="shared" si="0"/>
        <v>100</v>
      </c>
      <c r="N25" s="114">
        <f>Q25+P25</f>
        <v>49323.913</v>
      </c>
      <c r="O25" s="110"/>
      <c r="P25" s="110">
        <v>148.553</v>
      </c>
      <c r="Q25" s="110">
        <v>49175.36</v>
      </c>
      <c r="R25" s="95"/>
      <c r="S25" s="87">
        <f t="shared" si="1"/>
        <v>100</v>
      </c>
    </row>
    <row r="26" spans="1:19" ht="96">
      <c r="A26" s="94" t="s">
        <v>9</v>
      </c>
      <c r="B26" s="88" t="s">
        <v>104</v>
      </c>
      <c r="C26" s="109">
        <f>F26</f>
        <v>65.877</v>
      </c>
      <c r="D26" s="110"/>
      <c r="E26" s="110"/>
      <c r="F26" s="111">
        <v>65.877</v>
      </c>
      <c r="G26" s="112"/>
      <c r="H26" s="109">
        <f>K26</f>
        <v>65.877</v>
      </c>
      <c r="I26" s="110"/>
      <c r="J26" s="110"/>
      <c r="K26" s="110">
        <v>65.877</v>
      </c>
      <c r="L26" s="113"/>
      <c r="M26" s="85">
        <f t="shared" si="0"/>
        <v>100</v>
      </c>
      <c r="N26" s="114">
        <f>Q26</f>
        <v>65.877</v>
      </c>
      <c r="O26" s="110"/>
      <c r="P26" s="110"/>
      <c r="Q26" s="110">
        <v>65.877</v>
      </c>
      <c r="R26" s="95"/>
      <c r="S26" s="87">
        <f t="shared" si="1"/>
        <v>100</v>
      </c>
    </row>
    <row r="27" spans="1:19" ht="132">
      <c r="A27" s="94" t="s">
        <v>10</v>
      </c>
      <c r="B27" s="88" t="s">
        <v>114</v>
      </c>
      <c r="C27" s="109">
        <f>F27</f>
        <v>3189.818</v>
      </c>
      <c r="D27" s="110"/>
      <c r="E27" s="110"/>
      <c r="F27" s="111">
        <v>3189.818</v>
      </c>
      <c r="G27" s="112"/>
      <c r="H27" s="109">
        <f>K27</f>
        <v>3189.818</v>
      </c>
      <c r="I27" s="110"/>
      <c r="J27" s="110"/>
      <c r="K27" s="110">
        <v>3189.818</v>
      </c>
      <c r="L27" s="113"/>
      <c r="M27" s="85">
        <f t="shared" si="0"/>
        <v>100</v>
      </c>
      <c r="N27" s="114">
        <f>Q27</f>
        <v>3189.818</v>
      </c>
      <c r="O27" s="110"/>
      <c r="P27" s="110"/>
      <c r="Q27" s="110">
        <v>3189.818</v>
      </c>
      <c r="R27" s="95"/>
      <c r="S27" s="87">
        <f t="shared" si="1"/>
        <v>100</v>
      </c>
    </row>
    <row r="28" spans="1:19" ht="48">
      <c r="A28" s="94" t="s">
        <v>52</v>
      </c>
      <c r="B28" s="108" t="s">
        <v>54</v>
      </c>
      <c r="C28" s="109">
        <f>C29+C30+C31+C32</f>
        <v>37245.618</v>
      </c>
      <c r="D28" s="110"/>
      <c r="E28" s="110"/>
      <c r="F28" s="111">
        <f>F29+F30+F31+F32</f>
        <v>37245.618</v>
      </c>
      <c r="G28" s="112"/>
      <c r="H28" s="109">
        <f>H29+H30+H31+H32</f>
        <v>36873.834</v>
      </c>
      <c r="I28" s="110"/>
      <c r="J28" s="110"/>
      <c r="K28" s="110">
        <f>K29+K30+K31+K32</f>
        <v>36873.834</v>
      </c>
      <c r="L28" s="113"/>
      <c r="M28" s="85">
        <f t="shared" si="0"/>
        <v>99.0018047223703</v>
      </c>
      <c r="N28" s="114">
        <f>N29+N30+N31+N32</f>
        <v>36792.938</v>
      </c>
      <c r="O28" s="110"/>
      <c r="P28" s="110"/>
      <c r="Q28" s="110">
        <f>Q29+Q30+Q31+Q32</f>
        <v>36792.938</v>
      </c>
      <c r="R28" s="95"/>
      <c r="S28" s="87">
        <f t="shared" si="1"/>
        <v>98.78460870215659</v>
      </c>
    </row>
    <row r="29" spans="1:19" ht="48">
      <c r="A29" s="94" t="s">
        <v>8</v>
      </c>
      <c r="B29" s="122" t="s">
        <v>115</v>
      </c>
      <c r="C29" s="109">
        <f>E29+F29</f>
        <v>31389.443</v>
      </c>
      <c r="D29" s="110"/>
      <c r="E29" s="110"/>
      <c r="F29" s="111">
        <v>31389.443</v>
      </c>
      <c r="G29" s="112"/>
      <c r="H29" s="109">
        <f>J29+K29</f>
        <v>31384.94</v>
      </c>
      <c r="I29" s="110"/>
      <c r="J29" s="110"/>
      <c r="K29" s="110">
        <v>31384.94</v>
      </c>
      <c r="L29" s="113"/>
      <c r="M29" s="85">
        <f t="shared" si="0"/>
        <v>99.98565441253608</v>
      </c>
      <c r="N29" s="114">
        <f>P29+Q29</f>
        <v>31326.182</v>
      </c>
      <c r="O29" s="110"/>
      <c r="P29" s="110"/>
      <c r="Q29" s="110">
        <v>31326.182</v>
      </c>
      <c r="R29" s="95"/>
      <c r="S29" s="87">
        <f t="shared" si="1"/>
        <v>99.79846408870652</v>
      </c>
    </row>
    <row r="30" spans="1:19" ht="36">
      <c r="A30" s="94" t="s">
        <v>9</v>
      </c>
      <c r="B30" s="122" t="s">
        <v>116</v>
      </c>
      <c r="C30" s="109">
        <f>F30</f>
        <v>614.839</v>
      </c>
      <c r="D30" s="123"/>
      <c r="E30" s="123"/>
      <c r="F30" s="124">
        <v>614.839</v>
      </c>
      <c r="G30" s="125"/>
      <c r="H30" s="109">
        <f>K30</f>
        <v>517.559</v>
      </c>
      <c r="I30" s="123"/>
      <c r="J30" s="123"/>
      <c r="K30" s="126">
        <v>517.559</v>
      </c>
      <c r="L30" s="127"/>
      <c r="M30" s="85">
        <f t="shared" si="0"/>
        <v>84.17797179424205</v>
      </c>
      <c r="N30" s="114">
        <f>Q30</f>
        <v>517.558</v>
      </c>
      <c r="O30" s="123"/>
      <c r="P30" s="123"/>
      <c r="Q30" s="126">
        <v>517.558</v>
      </c>
      <c r="R30" s="95"/>
      <c r="S30" s="87">
        <f t="shared" si="1"/>
        <v>84.17780915003765</v>
      </c>
    </row>
    <row r="31" spans="1:19" ht="36">
      <c r="A31" s="94" t="s">
        <v>10</v>
      </c>
      <c r="B31" s="122" t="s">
        <v>117</v>
      </c>
      <c r="C31" s="109">
        <f>F31</f>
        <v>600</v>
      </c>
      <c r="D31" s="110"/>
      <c r="E31" s="110"/>
      <c r="F31" s="111">
        <v>600</v>
      </c>
      <c r="G31" s="112"/>
      <c r="H31" s="109">
        <f>K31</f>
        <v>600</v>
      </c>
      <c r="I31" s="110"/>
      <c r="J31" s="110"/>
      <c r="K31" s="110">
        <v>600</v>
      </c>
      <c r="L31" s="113"/>
      <c r="M31" s="85">
        <f t="shared" si="0"/>
        <v>100</v>
      </c>
      <c r="N31" s="114">
        <f>Q31</f>
        <v>600</v>
      </c>
      <c r="O31" s="110"/>
      <c r="P31" s="110"/>
      <c r="Q31" s="110">
        <v>600</v>
      </c>
      <c r="R31" s="95"/>
      <c r="S31" s="87">
        <f t="shared" si="1"/>
        <v>100</v>
      </c>
    </row>
    <row r="32" spans="1:19" ht="72">
      <c r="A32" s="94" t="s">
        <v>16</v>
      </c>
      <c r="B32" s="122" t="s">
        <v>118</v>
      </c>
      <c r="C32" s="109">
        <f>E32+F32+D32</f>
        <v>4641.336</v>
      </c>
      <c r="D32" s="110"/>
      <c r="E32" s="110"/>
      <c r="F32" s="111">
        <v>4641.336</v>
      </c>
      <c r="G32" s="112"/>
      <c r="H32" s="109">
        <f>J32+K32+I32</f>
        <v>4371.335</v>
      </c>
      <c r="I32" s="110"/>
      <c r="J32" s="110"/>
      <c r="K32" s="110">
        <v>4371.335</v>
      </c>
      <c r="L32" s="113"/>
      <c r="M32" s="85">
        <f t="shared" si="0"/>
        <v>94.18268791572082</v>
      </c>
      <c r="N32" s="114">
        <f>P32+Q32+O32</f>
        <v>4349.198</v>
      </c>
      <c r="O32" s="110"/>
      <c r="P32" s="110"/>
      <c r="Q32" s="110">
        <v>4349.198</v>
      </c>
      <c r="R32" s="95"/>
      <c r="S32" s="87">
        <f t="shared" si="1"/>
        <v>93.70573472810415</v>
      </c>
    </row>
    <row r="33" spans="1:19" ht="60">
      <c r="A33" s="94" t="s">
        <v>60</v>
      </c>
      <c r="B33" s="108" t="s">
        <v>37</v>
      </c>
      <c r="C33" s="116">
        <f>C34+C35+C36</f>
        <v>91213.106</v>
      </c>
      <c r="D33" s="117"/>
      <c r="E33" s="117">
        <f>E34</f>
        <v>72.6</v>
      </c>
      <c r="F33" s="118">
        <f>F34+F35+F36</f>
        <v>91140.506</v>
      </c>
      <c r="G33" s="119"/>
      <c r="H33" s="116">
        <f>H34+H35+H36</f>
        <v>91212.006</v>
      </c>
      <c r="I33" s="117"/>
      <c r="J33" s="117">
        <f>J34</f>
        <v>71.5</v>
      </c>
      <c r="K33" s="117">
        <f>K34+K35+K36</f>
        <v>91140.506</v>
      </c>
      <c r="L33" s="120"/>
      <c r="M33" s="85">
        <f t="shared" si="0"/>
        <v>99.99879403295398</v>
      </c>
      <c r="N33" s="121">
        <f>N34+N35+N36</f>
        <v>91212.006</v>
      </c>
      <c r="O33" s="117"/>
      <c r="P33" s="117">
        <f>P34</f>
        <v>71.5</v>
      </c>
      <c r="Q33" s="117">
        <f>Q34+Q35+Q36</f>
        <v>91140.506</v>
      </c>
      <c r="R33" s="95"/>
      <c r="S33" s="87">
        <f t="shared" si="1"/>
        <v>99.99879403295398</v>
      </c>
    </row>
    <row r="34" spans="1:19" ht="96">
      <c r="A34" s="94" t="s">
        <v>8</v>
      </c>
      <c r="B34" s="88" t="s">
        <v>101</v>
      </c>
      <c r="C34" s="109">
        <f>F34+E34</f>
        <v>76497.91500000001</v>
      </c>
      <c r="D34" s="110"/>
      <c r="E34" s="110">
        <v>72.6</v>
      </c>
      <c r="F34" s="111">
        <v>76425.315</v>
      </c>
      <c r="G34" s="112"/>
      <c r="H34" s="109">
        <f>K34+J34</f>
        <v>76496.815</v>
      </c>
      <c r="I34" s="110"/>
      <c r="J34" s="110">
        <v>71.5</v>
      </c>
      <c r="K34" s="110">
        <v>76425.315</v>
      </c>
      <c r="L34" s="113"/>
      <c r="M34" s="85">
        <f t="shared" si="0"/>
        <v>99.99856205231214</v>
      </c>
      <c r="N34" s="114">
        <f>Q34+P34</f>
        <v>76496.815</v>
      </c>
      <c r="O34" s="110"/>
      <c r="P34" s="110">
        <v>71.5</v>
      </c>
      <c r="Q34" s="110">
        <v>76425.315</v>
      </c>
      <c r="R34" s="95"/>
      <c r="S34" s="87">
        <f t="shared" si="1"/>
        <v>99.99856205231214</v>
      </c>
    </row>
    <row r="35" spans="1:19" ht="96">
      <c r="A35" s="94" t="s">
        <v>9</v>
      </c>
      <c r="B35" s="88" t="s">
        <v>102</v>
      </c>
      <c r="C35" s="109">
        <f>F35</f>
        <v>494.7</v>
      </c>
      <c r="D35" s="110"/>
      <c r="E35" s="110"/>
      <c r="F35" s="111">
        <v>494.7</v>
      </c>
      <c r="G35" s="112"/>
      <c r="H35" s="109">
        <f>K35</f>
        <v>494.7</v>
      </c>
      <c r="I35" s="110"/>
      <c r="J35" s="110"/>
      <c r="K35" s="110">
        <v>494.7</v>
      </c>
      <c r="L35" s="113"/>
      <c r="M35" s="85">
        <f t="shared" si="0"/>
        <v>100</v>
      </c>
      <c r="N35" s="114">
        <f>Q35</f>
        <v>494.7</v>
      </c>
      <c r="O35" s="110"/>
      <c r="P35" s="110"/>
      <c r="Q35" s="110">
        <v>494.7</v>
      </c>
      <c r="R35" s="95"/>
      <c r="S35" s="87">
        <f t="shared" si="1"/>
        <v>100</v>
      </c>
    </row>
    <row r="36" spans="1:19" ht="120.75" customHeight="1">
      <c r="A36" s="94" t="s">
        <v>10</v>
      </c>
      <c r="B36" s="88" t="s">
        <v>119</v>
      </c>
      <c r="C36" s="109">
        <f>F36</f>
        <v>14220.491</v>
      </c>
      <c r="D36" s="110"/>
      <c r="E36" s="110"/>
      <c r="F36" s="111">
        <v>14220.491</v>
      </c>
      <c r="G36" s="112"/>
      <c r="H36" s="109">
        <f>K36</f>
        <v>14220.491</v>
      </c>
      <c r="I36" s="110"/>
      <c r="J36" s="110"/>
      <c r="K36" s="110">
        <v>14220.491</v>
      </c>
      <c r="L36" s="113"/>
      <c r="M36" s="85">
        <f t="shared" si="0"/>
        <v>100</v>
      </c>
      <c r="N36" s="114">
        <f>Q36</f>
        <v>14220.491</v>
      </c>
      <c r="O36" s="110"/>
      <c r="P36" s="110"/>
      <c r="Q36" s="110">
        <v>14220.491</v>
      </c>
      <c r="R36" s="95"/>
      <c r="S36" s="87">
        <f t="shared" si="1"/>
        <v>100</v>
      </c>
    </row>
    <row r="37" spans="1:19" ht="84">
      <c r="A37" s="94" t="s">
        <v>70</v>
      </c>
      <c r="B37" s="108" t="s">
        <v>48</v>
      </c>
      <c r="C37" s="116">
        <f>C38+C39+C40</f>
        <v>48622.652</v>
      </c>
      <c r="D37" s="117"/>
      <c r="E37" s="117"/>
      <c r="F37" s="118">
        <f>F38+F39+F40</f>
        <v>48622.652</v>
      </c>
      <c r="G37" s="119"/>
      <c r="H37" s="116">
        <f>H38+H39+H40</f>
        <v>48622.652</v>
      </c>
      <c r="I37" s="117"/>
      <c r="J37" s="117"/>
      <c r="K37" s="117">
        <f>K38+K39+K40</f>
        <v>48622.652</v>
      </c>
      <c r="L37" s="120"/>
      <c r="M37" s="85">
        <f t="shared" si="0"/>
        <v>100</v>
      </c>
      <c r="N37" s="121">
        <f>N38+N39+N40</f>
        <v>48622.652</v>
      </c>
      <c r="O37" s="117"/>
      <c r="P37" s="117"/>
      <c r="Q37" s="117">
        <f>Q38+Q39+Q40</f>
        <v>48622.652</v>
      </c>
      <c r="R37" s="95"/>
      <c r="S37" s="87">
        <f t="shared" si="1"/>
        <v>100</v>
      </c>
    </row>
    <row r="38" spans="1:19" ht="108">
      <c r="A38" s="94" t="s">
        <v>8</v>
      </c>
      <c r="B38" s="122" t="s">
        <v>120</v>
      </c>
      <c r="C38" s="109">
        <f>F38+E38</f>
        <v>41498.204</v>
      </c>
      <c r="D38" s="110"/>
      <c r="E38" s="110"/>
      <c r="F38" s="111">
        <v>41498.204</v>
      </c>
      <c r="G38" s="112"/>
      <c r="H38" s="109">
        <f>K38+J38</f>
        <v>41498.204</v>
      </c>
      <c r="I38" s="110"/>
      <c r="J38" s="110"/>
      <c r="K38" s="110">
        <v>41498.204</v>
      </c>
      <c r="L38" s="113"/>
      <c r="M38" s="85">
        <f t="shared" si="0"/>
        <v>100</v>
      </c>
      <c r="N38" s="114">
        <f>Q38+P38</f>
        <v>41498.204</v>
      </c>
      <c r="O38" s="110"/>
      <c r="P38" s="110"/>
      <c r="Q38" s="110">
        <v>41498.204</v>
      </c>
      <c r="R38" s="95"/>
      <c r="S38" s="87">
        <f t="shared" si="1"/>
        <v>100</v>
      </c>
    </row>
    <row r="39" spans="1:19" ht="96">
      <c r="A39" s="94" t="s">
        <v>9</v>
      </c>
      <c r="B39" s="88" t="s">
        <v>121</v>
      </c>
      <c r="C39" s="109">
        <f>F39</f>
        <v>1448.87</v>
      </c>
      <c r="D39" s="110"/>
      <c r="E39" s="110"/>
      <c r="F39" s="111">
        <v>1448.87</v>
      </c>
      <c r="G39" s="112"/>
      <c r="H39" s="109">
        <f>K39</f>
        <v>1448.87</v>
      </c>
      <c r="I39" s="110"/>
      <c r="J39" s="110"/>
      <c r="K39" s="110">
        <v>1448.87</v>
      </c>
      <c r="L39" s="113"/>
      <c r="M39" s="85">
        <f t="shared" si="0"/>
        <v>100</v>
      </c>
      <c r="N39" s="114">
        <f>Q39</f>
        <v>1448.87</v>
      </c>
      <c r="O39" s="110"/>
      <c r="P39" s="110"/>
      <c r="Q39" s="110">
        <v>1448.87</v>
      </c>
      <c r="R39" s="95"/>
      <c r="S39" s="87">
        <f t="shared" si="1"/>
        <v>100</v>
      </c>
    </row>
    <row r="40" spans="1:19" ht="138" customHeight="1">
      <c r="A40" s="94" t="s">
        <v>10</v>
      </c>
      <c r="B40" s="88" t="s">
        <v>103</v>
      </c>
      <c r="C40" s="109">
        <f>F40</f>
        <v>5675.578</v>
      </c>
      <c r="D40" s="110"/>
      <c r="E40" s="110"/>
      <c r="F40" s="111">
        <v>5675.578</v>
      </c>
      <c r="G40" s="112"/>
      <c r="H40" s="109">
        <f>K40</f>
        <v>5675.578</v>
      </c>
      <c r="I40" s="110"/>
      <c r="J40" s="110"/>
      <c r="K40" s="110">
        <v>5675.578</v>
      </c>
      <c r="L40" s="113"/>
      <c r="M40" s="85">
        <f t="shared" si="0"/>
        <v>100</v>
      </c>
      <c r="N40" s="114">
        <f>Q40</f>
        <v>5675.578</v>
      </c>
      <c r="O40" s="110"/>
      <c r="P40" s="110"/>
      <c r="Q40" s="110">
        <v>5675.578</v>
      </c>
      <c r="R40" s="95"/>
      <c r="S40" s="87">
        <f t="shared" si="1"/>
        <v>100</v>
      </c>
    </row>
    <row r="41" spans="1:19" ht="42.75" customHeight="1">
      <c r="A41" s="94" t="s">
        <v>71</v>
      </c>
      <c r="B41" s="108" t="s">
        <v>39</v>
      </c>
      <c r="C41" s="116">
        <f>C42+C43+C44</f>
        <v>954.675</v>
      </c>
      <c r="D41" s="117"/>
      <c r="E41" s="117"/>
      <c r="F41" s="118">
        <f>F42+F43+F44</f>
        <v>954.675</v>
      </c>
      <c r="G41" s="119"/>
      <c r="H41" s="116">
        <f>H42+H43+H44</f>
        <v>954.675</v>
      </c>
      <c r="I41" s="117"/>
      <c r="J41" s="117"/>
      <c r="K41" s="117">
        <f>K42+K43+K44</f>
        <v>954.675</v>
      </c>
      <c r="L41" s="120"/>
      <c r="M41" s="85">
        <f t="shared" si="0"/>
        <v>100</v>
      </c>
      <c r="N41" s="121">
        <f>N42+N43+N44</f>
        <v>954.675</v>
      </c>
      <c r="O41" s="117"/>
      <c r="P41" s="117"/>
      <c r="Q41" s="117">
        <f>Q42+Q43+Q44</f>
        <v>954.675</v>
      </c>
      <c r="R41" s="95"/>
      <c r="S41" s="87">
        <f t="shared" si="1"/>
        <v>100</v>
      </c>
    </row>
    <row r="42" spans="1:19" ht="96.75" customHeight="1">
      <c r="A42" s="94" t="s">
        <v>8</v>
      </c>
      <c r="B42" s="88" t="s">
        <v>122</v>
      </c>
      <c r="C42" s="109">
        <f>F42+E42</f>
        <v>839.179</v>
      </c>
      <c r="D42" s="110"/>
      <c r="E42" s="110"/>
      <c r="F42" s="111">
        <v>839.179</v>
      </c>
      <c r="G42" s="112"/>
      <c r="H42" s="109">
        <f>K42+J42</f>
        <v>839.179</v>
      </c>
      <c r="I42" s="110"/>
      <c r="J42" s="110"/>
      <c r="K42" s="110">
        <v>839.179</v>
      </c>
      <c r="L42" s="113"/>
      <c r="M42" s="85">
        <f t="shared" si="0"/>
        <v>100</v>
      </c>
      <c r="N42" s="114">
        <f>Q42+P42</f>
        <v>839.179</v>
      </c>
      <c r="O42" s="110"/>
      <c r="P42" s="110"/>
      <c r="Q42" s="110">
        <v>839.179</v>
      </c>
      <c r="R42" s="95"/>
      <c r="S42" s="87">
        <f t="shared" si="1"/>
        <v>100</v>
      </c>
    </row>
    <row r="43" spans="1:19" ht="96.75" customHeight="1">
      <c r="A43" s="94" t="s">
        <v>9</v>
      </c>
      <c r="B43" s="88" t="s">
        <v>123</v>
      </c>
      <c r="C43" s="109">
        <f>F43</f>
        <v>9</v>
      </c>
      <c r="D43" s="110"/>
      <c r="E43" s="110"/>
      <c r="F43" s="111">
        <v>9</v>
      </c>
      <c r="G43" s="112"/>
      <c r="H43" s="109">
        <f>K43</f>
        <v>9</v>
      </c>
      <c r="I43" s="110"/>
      <c r="J43" s="110"/>
      <c r="K43" s="110">
        <v>9</v>
      </c>
      <c r="L43" s="113"/>
      <c r="M43" s="85">
        <f t="shared" si="0"/>
        <v>100</v>
      </c>
      <c r="N43" s="114">
        <f>Q43</f>
        <v>9</v>
      </c>
      <c r="O43" s="110"/>
      <c r="P43" s="110"/>
      <c r="Q43" s="110">
        <v>9</v>
      </c>
      <c r="R43" s="95"/>
      <c r="S43" s="87">
        <f t="shared" si="1"/>
        <v>100</v>
      </c>
    </row>
    <row r="44" spans="1:19" ht="96.75" customHeight="1">
      <c r="A44" s="94" t="s">
        <v>10</v>
      </c>
      <c r="B44" s="88" t="s">
        <v>124</v>
      </c>
      <c r="C44" s="109">
        <f>F44</f>
        <v>106.496</v>
      </c>
      <c r="D44" s="110"/>
      <c r="E44" s="110"/>
      <c r="F44" s="111">
        <v>106.496</v>
      </c>
      <c r="G44" s="112"/>
      <c r="H44" s="109">
        <f>K44</f>
        <v>106.496</v>
      </c>
      <c r="I44" s="110"/>
      <c r="J44" s="110"/>
      <c r="K44" s="110">
        <v>106.496</v>
      </c>
      <c r="L44" s="113"/>
      <c r="M44" s="85">
        <f t="shared" si="0"/>
        <v>100</v>
      </c>
      <c r="N44" s="114">
        <f>Q44</f>
        <v>106.496</v>
      </c>
      <c r="O44" s="110"/>
      <c r="P44" s="110"/>
      <c r="Q44" s="110">
        <v>106.496</v>
      </c>
      <c r="R44" s="95"/>
      <c r="S44" s="87">
        <f t="shared" si="1"/>
        <v>100</v>
      </c>
    </row>
    <row r="45" spans="1:19" ht="172.5" customHeight="1">
      <c r="A45" s="99" t="s">
        <v>16</v>
      </c>
      <c r="B45" s="100" t="s">
        <v>197</v>
      </c>
      <c r="C45" s="101">
        <f>C46+C47+C48+C49</f>
        <v>1452347.4910000002</v>
      </c>
      <c r="D45" s="102"/>
      <c r="E45" s="102">
        <f>E46+E47+E48+E49</f>
        <v>891805.8840000001</v>
      </c>
      <c r="F45" s="103">
        <f>F46+F47+F48</f>
        <v>560541.607</v>
      </c>
      <c r="G45" s="148"/>
      <c r="H45" s="101">
        <f>H46+H47+H48+H49</f>
        <v>1452347.001</v>
      </c>
      <c r="I45" s="102"/>
      <c r="J45" s="102">
        <f>J46+J47+J48+J49</f>
        <v>891805.3940000001</v>
      </c>
      <c r="K45" s="102">
        <f>K46+K47+K48</f>
        <v>560541.607</v>
      </c>
      <c r="L45" s="104"/>
      <c r="M45" s="74">
        <f t="shared" si="0"/>
        <v>99.99996626151777</v>
      </c>
      <c r="N45" s="105">
        <f>N46+N47+N48+N49</f>
        <v>1452347.001</v>
      </c>
      <c r="O45" s="102"/>
      <c r="P45" s="102">
        <f>P46+P47+P48+P49</f>
        <v>891805.3940000001</v>
      </c>
      <c r="Q45" s="102">
        <f>Q46+Q47+Q48</f>
        <v>560541.607</v>
      </c>
      <c r="R45" s="106"/>
      <c r="S45" s="77">
        <f t="shared" si="1"/>
        <v>99.99996626151777</v>
      </c>
    </row>
    <row r="46" spans="1:19" ht="138" customHeight="1">
      <c r="A46" s="94" t="s">
        <v>74</v>
      </c>
      <c r="B46" s="108" t="s">
        <v>12</v>
      </c>
      <c r="C46" s="109">
        <f>E46+F46</f>
        <v>736711.812</v>
      </c>
      <c r="D46" s="110"/>
      <c r="E46" s="110">
        <v>517666.51</v>
      </c>
      <c r="F46" s="111">
        <v>219045.302</v>
      </c>
      <c r="G46" s="112"/>
      <c r="H46" s="109">
        <f>J46+K46</f>
        <v>736711.812</v>
      </c>
      <c r="I46" s="110"/>
      <c r="J46" s="110">
        <v>517666.51</v>
      </c>
      <c r="K46" s="110">
        <v>219045.302</v>
      </c>
      <c r="L46" s="113"/>
      <c r="M46" s="85">
        <f t="shared" si="0"/>
        <v>100</v>
      </c>
      <c r="N46" s="114">
        <f>P46+Q46</f>
        <v>736711.812</v>
      </c>
      <c r="O46" s="110"/>
      <c r="P46" s="110">
        <v>517666.51</v>
      </c>
      <c r="Q46" s="110">
        <v>219045.302</v>
      </c>
      <c r="R46" s="95"/>
      <c r="S46" s="87">
        <f t="shared" si="1"/>
        <v>100</v>
      </c>
    </row>
    <row r="47" spans="1:19" ht="144">
      <c r="A47" s="94" t="s">
        <v>75</v>
      </c>
      <c r="B47" s="108" t="s">
        <v>14</v>
      </c>
      <c r="C47" s="109">
        <f>E47+F47</f>
        <v>561023.376</v>
      </c>
      <c r="D47" s="110"/>
      <c r="E47" s="110">
        <v>369648.53</v>
      </c>
      <c r="F47" s="111">
        <v>191374.846</v>
      </c>
      <c r="G47" s="112"/>
      <c r="H47" s="109">
        <f>J47+K47</f>
        <v>561022.8859999999</v>
      </c>
      <c r="I47" s="110"/>
      <c r="J47" s="110">
        <v>369648.04</v>
      </c>
      <c r="K47" s="110">
        <v>191374.846</v>
      </c>
      <c r="L47" s="113"/>
      <c r="M47" s="85">
        <f t="shared" si="0"/>
        <v>99.9999126596108</v>
      </c>
      <c r="N47" s="114">
        <f>P47+Q47</f>
        <v>561022.8859999999</v>
      </c>
      <c r="O47" s="110"/>
      <c r="P47" s="110">
        <v>369648.04</v>
      </c>
      <c r="Q47" s="110">
        <v>191374.846</v>
      </c>
      <c r="R47" s="95"/>
      <c r="S47" s="87">
        <f t="shared" si="1"/>
        <v>99.9999126596108</v>
      </c>
    </row>
    <row r="48" spans="1:19" ht="81.75" customHeight="1">
      <c r="A48" s="94" t="s">
        <v>5</v>
      </c>
      <c r="B48" s="108" t="s">
        <v>15</v>
      </c>
      <c r="C48" s="109">
        <f>E48+F48</f>
        <v>150121.459</v>
      </c>
      <c r="D48" s="110"/>
      <c r="E48" s="110">
        <v>0</v>
      </c>
      <c r="F48" s="111">
        <v>150121.459</v>
      </c>
      <c r="G48" s="112"/>
      <c r="H48" s="109">
        <f>J48+K48</f>
        <v>150121.459</v>
      </c>
      <c r="I48" s="110"/>
      <c r="J48" s="110">
        <v>0</v>
      </c>
      <c r="K48" s="110">
        <v>150121.459</v>
      </c>
      <c r="L48" s="113"/>
      <c r="M48" s="85">
        <f t="shared" si="0"/>
        <v>100</v>
      </c>
      <c r="N48" s="114">
        <f>P48+Q48</f>
        <v>150121.459</v>
      </c>
      <c r="O48" s="110"/>
      <c r="P48" s="110">
        <v>0</v>
      </c>
      <c r="Q48" s="110">
        <v>150121.459</v>
      </c>
      <c r="R48" s="95"/>
      <c r="S48" s="87">
        <f t="shared" si="1"/>
        <v>100</v>
      </c>
    </row>
    <row r="49" spans="1:19" ht="96" customHeight="1">
      <c r="A49" s="94" t="s">
        <v>244</v>
      </c>
      <c r="B49" s="108" t="s">
        <v>245</v>
      </c>
      <c r="C49" s="109">
        <f>E49+F49</f>
        <v>4490.844</v>
      </c>
      <c r="D49" s="110"/>
      <c r="E49" s="110">
        <v>4490.844</v>
      </c>
      <c r="F49" s="111">
        <v>0</v>
      </c>
      <c r="G49" s="112"/>
      <c r="H49" s="109">
        <f>J49+K49</f>
        <v>4490.844</v>
      </c>
      <c r="I49" s="110"/>
      <c r="J49" s="110">
        <v>4490.844</v>
      </c>
      <c r="K49" s="110">
        <v>0</v>
      </c>
      <c r="L49" s="113"/>
      <c r="M49" s="85">
        <f t="shared" si="0"/>
        <v>100</v>
      </c>
      <c r="N49" s="114">
        <f>P49+Q49</f>
        <v>4490.844</v>
      </c>
      <c r="O49" s="110"/>
      <c r="P49" s="110">
        <v>4490.844</v>
      </c>
      <c r="Q49" s="110">
        <v>0</v>
      </c>
      <c r="R49" s="95"/>
      <c r="S49" s="87">
        <f t="shared" si="1"/>
        <v>100</v>
      </c>
    </row>
    <row r="50" spans="1:19" ht="108">
      <c r="A50" s="99" t="s">
        <v>38</v>
      </c>
      <c r="B50" s="100" t="s">
        <v>191</v>
      </c>
      <c r="C50" s="101">
        <f>C51+C54+C57+C59+C62+C66</f>
        <v>190810.14899999998</v>
      </c>
      <c r="D50" s="102"/>
      <c r="E50" s="102">
        <f>E51+E54+E57+E59+E62+E66</f>
        <v>2799.02</v>
      </c>
      <c r="F50" s="103">
        <f>F51+F54+F57+F59+F62+F66</f>
        <v>188011.129</v>
      </c>
      <c r="G50" s="148"/>
      <c r="H50" s="101">
        <f>H51+H54+H57+H59+H62+H66</f>
        <v>172866.63</v>
      </c>
      <c r="I50" s="102"/>
      <c r="J50" s="102">
        <f>J51+J54+J57+J59+J62+J66</f>
        <v>2799.02</v>
      </c>
      <c r="K50" s="102">
        <f>K51+K54+K57+K59+K62+K66</f>
        <v>170067.61000000002</v>
      </c>
      <c r="L50" s="104"/>
      <c r="M50" s="74">
        <f>H50/C50*100</f>
        <v>90.59614014556429</v>
      </c>
      <c r="N50" s="101">
        <f>N51+N54+N57+N59+N62+N66</f>
        <v>176389.218</v>
      </c>
      <c r="O50" s="102"/>
      <c r="P50" s="102">
        <f>P51+P54+P57+P59+P62+P66</f>
        <v>2799.02</v>
      </c>
      <c r="Q50" s="102">
        <f>Q51+Q54+Q57+Q59+Q62+Q66</f>
        <v>173590.198</v>
      </c>
      <c r="R50" s="95"/>
      <c r="S50" s="77">
        <f>N50/C50*100</f>
        <v>92.442262072758</v>
      </c>
    </row>
    <row r="51" spans="1:19" ht="100.5" customHeight="1">
      <c r="A51" s="94" t="s">
        <v>62</v>
      </c>
      <c r="B51" s="108" t="s">
        <v>224</v>
      </c>
      <c r="C51" s="109">
        <f>C52+C53</f>
        <v>86025.814</v>
      </c>
      <c r="D51" s="110"/>
      <c r="E51" s="110"/>
      <c r="F51" s="111">
        <f>F52+F53</f>
        <v>86025.814</v>
      </c>
      <c r="G51" s="112"/>
      <c r="H51" s="109">
        <f>H52+H53</f>
        <v>71208.996</v>
      </c>
      <c r="I51" s="110"/>
      <c r="J51" s="110"/>
      <c r="K51" s="110">
        <f>K52+K53</f>
        <v>71208.996</v>
      </c>
      <c r="L51" s="113"/>
      <c r="M51" s="85">
        <f t="shared" si="0"/>
        <v>82.7763117707901</v>
      </c>
      <c r="N51" s="109">
        <f>N52+N53</f>
        <v>73043.027</v>
      </c>
      <c r="O51" s="110"/>
      <c r="P51" s="110"/>
      <c r="Q51" s="110">
        <f>Q52+Q53</f>
        <v>73043.027</v>
      </c>
      <c r="R51" s="95"/>
      <c r="S51" s="87">
        <f t="shared" si="1"/>
        <v>84.90826602349848</v>
      </c>
    </row>
    <row r="52" spans="1:19" ht="111.75" customHeight="1">
      <c r="A52" s="94" t="s">
        <v>8</v>
      </c>
      <c r="B52" s="122" t="s">
        <v>235</v>
      </c>
      <c r="C52" s="109">
        <f>F52</f>
        <v>85843.399</v>
      </c>
      <c r="D52" s="110"/>
      <c r="E52" s="110"/>
      <c r="F52" s="111">
        <v>85843.399</v>
      </c>
      <c r="G52" s="112"/>
      <c r="H52" s="109">
        <f>K52</f>
        <v>71208.996</v>
      </c>
      <c r="I52" s="110"/>
      <c r="J52" s="110"/>
      <c r="K52" s="110">
        <v>71208.996</v>
      </c>
      <c r="L52" s="113"/>
      <c r="M52" s="85">
        <f t="shared" si="0"/>
        <v>82.95220928984882</v>
      </c>
      <c r="N52" s="109">
        <f>Q52</f>
        <v>72911.11</v>
      </c>
      <c r="O52" s="110"/>
      <c r="P52" s="110"/>
      <c r="Q52" s="110">
        <v>72911.11</v>
      </c>
      <c r="R52" s="95"/>
      <c r="S52" s="87">
        <f t="shared" si="1"/>
        <v>84.93502220246427</v>
      </c>
    </row>
    <row r="53" spans="1:19" ht="128.25" customHeight="1">
      <c r="A53" s="94" t="s">
        <v>9</v>
      </c>
      <c r="B53" s="122" t="s">
        <v>11</v>
      </c>
      <c r="C53" s="109">
        <f>F53</f>
        <v>182.415</v>
      </c>
      <c r="D53" s="110"/>
      <c r="E53" s="110"/>
      <c r="F53" s="111">
        <v>182.415</v>
      </c>
      <c r="G53" s="112"/>
      <c r="H53" s="109">
        <f>K53</f>
        <v>0</v>
      </c>
      <c r="I53" s="110"/>
      <c r="J53" s="110"/>
      <c r="K53" s="110">
        <v>0</v>
      </c>
      <c r="L53" s="113"/>
      <c r="M53" s="85">
        <f t="shared" si="0"/>
        <v>0</v>
      </c>
      <c r="N53" s="109">
        <f>Q53</f>
        <v>131.917</v>
      </c>
      <c r="O53" s="110"/>
      <c r="P53" s="110"/>
      <c r="Q53" s="110">
        <v>131.917</v>
      </c>
      <c r="R53" s="95"/>
      <c r="S53" s="87">
        <f t="shared" si="1"/>
        <v>72.31696954746046</v>
      </c>
    </row>
    <row r="54" spans="1:19" ht="108" customHeight="1">
      <c r="A54" s="94" t="s">
        <v>63</v>
      </c>
      <c r="B54" s="108" t="s">
        <v>128</v>
      </c>
      <c r="C54" s="116">
        <f>C55+C56</f>
        <v>64817.297999999995</v>
      </c>
      <c r="D54" s="117"/>
      <c r="E54" s="117">
        <f>E55+E56</f>
        <v>2699.72</v>
      </c>
      <c r="F54" s="118">
        <f>F55+F56</f>
        <v>62117.577999999994</v>
      </c>
      <c r="G54" s="119"/>
      <c r="H54" s="116">
        <f>H55+H56</f>
        <v>63995.117999999995</v>
      </c>
      <c r="I54" s="117"/>
      <c r="J54" s="117">
        <f>J55+J56</f>
        <v>2699.72</v>
      </c>
      <c r="K54" s="117">
        <f>K55+K56</f>
        <v>61295.397999999994</v>
      </c>
      <c r="L54" s="120"/>
      <c r="M54" s="85">
        <f t="shared" si="0"/>
        <v>98.73154231143668</v>
      </c>
      <c r="N54" s="116">
        <f>N55+N56</f>
        <v>64293.509</v>
      </c>
      <c r="O54" s="117"/>
      <c r="P54" s="117">
        <f>P55+P56</f>
        <v>2699.72</v>
      </c>
      <c r="Q54" s="117">
        <f>Q55+Q56</f>
        <v>61593.789</v>
      </c>
      <c r="R54" s="95"/>
      <c r="S54" s="87">
        <f>N54/C54*100</f>
        <v>99.19189935995173</v>
      </c>
    </row>
    <row r="55" spans="1:19" ht="108">
      <c r="A55" s="94" t="s">
        <v>8</v>
      </c>
      <c r="B55" s="122" t="s">
        <v>112</v>
      </c>
      <c r="C55" s="109">
        <f>F55</f>
        <v>56718.128</v>
      </c>
      <c r="D55" s="110"/>
      <c r="E55" s="110"/>
      <c r="F55" s="111">
        <v>56718.128</v>
      </c>
      <c r="G55" s="112"/>
      <c r="H55" s="109">
        <f>K55</f>
        <v>55895.948</v>
      </c>
      <c r="I55" s="110"/>
      <c r="J55" s="110"/>
      <c r="K55" s="110">
        <v>55895.948</v>
      </c>
      <c r="L55" s="113"/>
      <c r="M55" s="85">
        <f t="shared" si="0"/>
        <v>98.55041054951602</v>
      </c>
      <c r="N55" s="109">
        <f>Q55</f>
        <v>56194.339</v>
      </c>
      <c r="O55" s="110"/>
      <c r="P55" s="110"/>
      <c r="Q55" s="110">
        <v>56194.339</v>
      </c>
      <c r="R55" s="95"/>
      <c r="S55" s="87">
        <f t="shared" si="1"/>
        <v>99.07650513430204</v>
      </c>
    </row>
    <row r="56" spans="1:19" ht="193.5" customHeight="1">
      <c r="A56" s="94" t="s">
        <v>9</v>
      </c>
      <c r="B56" s="122" t="s">
        <v>111</v>
      </c>
      <c r="C56" s="109">
        <f>E56+F56</f>
        <v>8099.17</v>
      </c>
      <c r="D56" s="110"/>
      <c r="E56" s="110">
        <v>2699.72</v>
      </c>
      <c r="F56" s="111">
        <v>5399.45</v>
      </c>
      <c r="G56" s="112"/>
      <c r="H56" s="109">
        <f>J56+K56</f>
        <v>8099.17</v>
      </c>
      <c r="I56" s="110"/>
      <c r="J56" s="110">
        <v>2699.72</v>
      </c>
      <c r="K56" s="110">
        <v>5399.45</v>
      </c>
      <c r="L56" s="113"/>
      <c r="M56" s="85">
        <f t="shared" si="0"/>
        <v>100</v>
      </c>
      <c r="N56" s="109">
        <f>P56+Q56</f>
        <v>8099.17</v>
      </c>
      <c r="O56" s="110"/>
      <c r="P56" s="110">
        <v>2699.72</v>
      </c>
      <c r="Q56" s="110">
        <v>5399.45</v>
      </c>
      <c r="R56" s="95"/>
      <c r="S56" s="87">
        <f t="shared" si="1"/>
        <v>100</v>
      </c>
    </row>
    <row r="57" spans="1:19" ht="54" customHeight="1">
      <c r="A57" s="94" t="s">
        <v>72</v>
      </c>
      <c r="B57" s="108" t="s">
        <v>192</v>
      </c>
      <c r="C57" s="116">
        <f>C58</f>
        <v>1531.31</v>
      </c>
      <c r="D57" s="117"/>
      <c r="E57" s="117"/>
      <c r="F57" s="118">
        <f>F58</f>
        <v>1531.31</v>
      </c>
      <c r="G57" s="119"/>
      <c r="H57" s="116">
        <f>H58</f>
        <v>1492.627</v>
      </c>
      <c r="I57" s="117"/>
      <c r="J57" s="117"/>
      <c r="K57" s="117">
        <f>K58</f>
        <v>1492.627</v>
      </c>
      <c r="L57" s="120"/>
      <c r="M57" s="85">
        <f t="shared" si="0"/>
        <v>97.47386224866291</v>
      </c>
      <c r="N57" s="116">
        <f>N58</f>
        <v>1492.937</v>
      </c>
      <c r="O57" s="117"/>
      <c r="P57" s="117"/>
      <c r="Q57" s="117">
        <f>Q58</f>
        <v>1492.937</v>
      </c>
      <c r="R57" s="95"/>
      <c r="S57" s="87">
        <f t="shared" si="1"/>
        <v>97.4941063533837</v>
      </c>
    </row>
    <row r="58" spans="1:19" ht="72" customHeight="1">
      <c r="A58" s="94" t="s">
        <v>8</v>
      </c>
      <c r="B58" s="122" t="s">
        <v>229</v>
      </c>
      <c r="C58" s="109">
        <f>F58</f>
        <v>1531.31</v>
      </c>
      <c r="D58" s="110"/>
      <c r="E58" s="110"/>
      <c r="F58" s="111">
        <v>1531.31</v>
      </c>
      <c r="G58" s="112"/>
      <c r="H58" s="109">
        <f>K58</f>
        <v>1492.627</v>
      </c>
      <c r="I58" s="110"/>
      <c r="J58" s="110"/>
      <c r="K58" s="110">
        <v>1492.627</v>
      </c>
      <c r="L58" s="113"/>
      <c r="M58" s="85">
        <f t="shared" si="0"/>
        <v>97.47386224866291</v>
      </c>
      <c r="N58" s="109">
        <f>Q58</f>
        <v>1492.937</v>
      </c>
      <c r="O58" s="110"/>
      <c r="P58" s="110"/>
      <c r="Q58" s="110">
        <v>1492.937</v>
      </c>
      <c r="R58" s="95"/>
      <c r="S58" s="87">
        <f t="shared" si="1"/>
        <v>97.4941063533837</v>
      </c>
    </row>
    <row r="59" spans="1:19" ht="75" customHeight="1" hidden="1">
      <c r="A59" s="94" t="s">
        <v>73</v>
      </c>
      <c r="B59" s="108" t="s">
        <v>230</v>
      </c>
      <c r="C59" s="116">
        <f>C60+C61</f>
        <v>0</v>
      </c>
      <c r="D59" s="117"/>
      <c r="E59" s="117"/>
      <c r="F59" s="118">
        <f>F60+F61</f>
        <v>0</v>
      </c>
      <c r="G59" s="119"/>
      <c r="H59" s="116">
        <f>H60+H61</f>
        <v>0</v>
      </c>
      <c r="I59" s="117"/>
      <c r="J59" s="117"/>
      <c r="K59" s="117">
        <f>K60+K61</f>
        <v>0</v>
      </c>
      <c r="L59" s="120"/>
      <c r="M59" s="85" t="s">
        <v>61</v>
      </c>
      <c r="N59" s="116">
        <f>N60+N61</f>
        <v>0</v>
      </c>
      <c r="O59" s="117"/>
      <c r="P59" s="117"/>
      <c r="Q59" s="117">
        <f>Q60+Q61</f>
        <v>0</v>
      </c>
      <c r="R59" s="95"/>
      <c r="S59" s="87" t="s">
        <v>61</v>
      </c>
    </row>
    <row r="60" spans="1:19" ht="90" customHeight="1" hidden="1">
      <c r="A60" s="94" t="s">
        <v>8</v>
      </c>
      <c r="B60" s="122" t="s">
        <v>231</v>
      </c>
      <c r="C60" s="109">
        <f>F60</f>
        <v>0</v>
      </c>
      <c r="D60" s="110"/>
      <c r="E60" s="110"/>
      <c r="F60" s="111">
        <v>0</v>
      </c>
      <c r="G60" s="112"/>
      <c r="H60" s="109">
        <f>K60</f>
        <v>0</v>
      </c>
      <c r="I60" s="110"/>
      <c r="J60" s="110"/>
      <c r="K60" s="110">
        <v>0</v>
      </c>
      <c r="L60" s="113"/>
      <c r="M60" s="85" t="s">
        <v>61</v>
      </c>
      <c r="N60" s="109">
        <f>Q60</f>
        <v>0</v>
      </c>
      <c r="O60" s="110"/>
      <c r="P60" s="110"/>
      <c r="Q60" s="110">
        <v>0</v>
      </c>
      <c r="R60" s="95"/>
      <c r="S60" s="87" t="s">
        <v>61</v>
      </c>
    </row>
    <row r="61" spans="1:19" ht="57.75" customHeight="1" hidden="1">
      <c r="A61" s="94" t="s">
        <v>9</v>
      </c>
      <c r="B61" s="122" t="s">
        <v>288</v>
      </c>
      <c r="C61" s="109">
        <f>F61</f>
        <v>0</v>
      </c>
      <c r="D61" s="110"/>
      <c r="E61" s="110"/>
      <c r="F61" s="111">
        <v>0</v>
      </c>
      <c r="G61" s="112"/>
      <c r="H61" s="109">
        <f>K61</f>
        <v>0</v>
      </c>
      <c r="I61" s="110"/>
      <c r="J61" s="110"/>
      <c r="K61" s="110">
        <v>0</v>
      </c>
      <c r="L61" s="113"/>
      <c r="M61" s="85" t="s">
        <v>61</v>
      </c>
      <c r="N61" s="109">
        <f>Q61</f>
        <v>0</v>
      </c>
      <c r="O61" s="110"/>
      <c r="P61" s="110"/>
      <c r="Q61" s="110">
        <v>0</v>
      </c>
      <c r="R61" s="95"/>
      <c r="S61" s="87" t="s">
        <v>61</v>
      </c>
    </row>
    <row r="62" spans="1:19" ht="54.75" customHeight="1">
      <c r="A62" s="94" t="s">
        <v>73</v>
      </c>
      <c r="B62" s="108" t="s">
        <v>82</v>
      </c>
      <c r="C62" s="109">
        <f>C63+C65+C64</f>
        <v>30303.618000000002</v>
      </c>
      <c r="D62" s="110"/>
      <c r="E62" s="110">
        <f>E63+E65</f>
        <v>99.3</v>
      </c>
      <c r="F62" s="111">
        <f>F63+F65+F64</f>
        <v>30204.318</v>
      </c>
      <c r="G62" s="112"/>
      <c r="H62" s="109">
        <f>H63+H65+H64</f>
        <v>29400.027</v>
      </c>
      <c r="I62" s="110"/>
      <c r="J62" s="110">
        <f>J63+J65</f>
        <v>99.3</v>
      </c>
      <c r="K62" s="110">
        <f>K63+K65+K64</f>
        <v>29300.727</v>
      </c>
      <c r="L62" s="113"/>
      <c r="M62" s="85">
        <f>H62/C62*100</f>
        <v>97.01820752888317</v>
      </c>
      <c r="N62" s="109">
        <f>N63+N65+N64</f>
        <v>29454.887</v>
      </c>
      <c r="O62" s="110"/>
      <c r="P62" s="110">
        <f>P63+P65</f>
        <v>99.3</v>
      </c>
      <c r="Q62" s="110">
        <f>Q63+Q65+Q64</f>
        <v>29355.587</v>
      </c>
      <c r="R62" s="95"/>
      <c r="S62" s="87">
        <f>N62/C62*100</f>
        <v>97.19924201790029</v>
      </c>
    </row>
    <row r="63" spans="1:19" ht="180">
      <c r="A63" s="94" t="s">
        <v>8</v>
      </c>
      <c r="B63" s="122" t="s">
        <v>232</v>
      </c>
      <c r="C63" s="109">
        <f>E63+F63</f>
        <v>9399.47</v>
      </c>
      <c r="D63" s="110"/>
      <c r="E63" s="110">
        <v>99.3</v>
      </c>
      <c r="F63" s="111">
        <v>9300.17</v>
      </c>
      <c r="G63" s="112"/>
      <c r="H63" s="109">
        <f>J63+K63</f>
        <v>9339.173999999999</v>
      </c>
      <c r="I63" s="110"/>
      <c r="J63" s="110">
        <v>99.3</v>
      </c>
      <c r="K63" s="110">
        <v>9239.874</v>
      </c>
      <c r="L63" s="113"/>
      <c r="M63" s="85">
        <f t="shared" si="0"/>
        <v>99.3585170227683</v>
      </c>
      <c r="N63" s="109">
        <f>P63+Q63</f>
        <v>9319.759999999998</v>
      </c>
      <c r="O63" s="110"/>
      <c r="P63" s="110">
        <v>99.3</v>
      </c>
      <c r="Q63" s="110">
        <v>9220.46</v>
      </c>
      <c r="R63" s="95"/>
      <c r="S63" s="87">
        <f t="shared" si="1"/>
        <v>99.15197346233352</v>
      </c>
    </row>
    <row r="64" spans="1:19" ht="24">
      <c r="A64" s="94" t="s">
        <v>9</v>
      </c>
      <c r="B64" s="122" t="s">
        <v>193</v>
      </c>
      <c r="C64" s="109">
        <f>F64</f>
        <v>400</v>
      </c>
      <c r="D64" s="110"/>
      <c r="E64" s="110"/>
      <c r="F64" s="111">
        <v>400</v>
      </c>
      <c r="G64" s="112"/>
      <c r="H64" s="109">
        <f>K64</f>
        <v>400</v>
      </c>
      <c r="I64" s="110"/>
      <c r="J64" s="110"/>
      <c r="K64" s="110">
        <v>400</v>
      </c>
      <c r="L64" s="113"/>
      <c r="M64" s="85">
        <f t="shared" si="0"/>
        <v>100</v>
      </c>
      <c r="N64" s="109">
        <f>Q64</f>
        <v>400</v>
      </c>
      <c r="O64" s="110"/>
      <c r="P64" s="110"/>
      <c r="Q64" s="110">
        <v>400</v>
      </c>
      <c r="R64" s="95"/>
      <c r="S64" s="87">
        <f t="shared" si="1"/>
        <v>100</v>
      </c>
    </row>
    <row r="65" spans="1:19" ht="96">
      <c r="A65" s="94" t="s">
        <v>10</v>
      </c>
      <c r="B65" s="122" t="s">
        <v>236</v>
      </c>
      <c r="C65" s="109">
        <f>F65+E65</f>
        <v>20504.148</v>
      </c>
      <c r="D65" s="110"/>
      <c r="E65" s="110"/>
      <c r="F65" s="111">
        <v>20504.148</v>
      </c>
      <c r="G65" s="112"/>
      <c r="H65" s="109">
        <f>K65+J65</f>
        <v>19660.853</v>
      </c>
      <c r="I65" s="110"/>
      <c r="J65" s="110"/>
      <c r="K65" s="110">
        <v>19660.853</v>
      </c>
      <c r="L65" s="113"/>
      <c r="M65" s="85">
        <f t="shared" si="0"/>
        <v>95.88719804402504</v>
      </c>
      <c r="N65" s="109">
        <f>Q65+P65</f>
        <v>19735.127</v>
      </c>
      <c r="O65" s="110"/>
      <c r="P65" s="110"/>
      <c r="Q65" s="110">
        <v>19735.127</v>
      </c>
      <c r="R65" s="95"/>
      <c r="S65" s="87">
        <f t="shared" si="1"/>
        <v>96.24943694319803</v>
      </c>
    </row>
    <row r="66" spans="1:19" ht="72">
      <c r="A66" s="94" t="s">
        <v>81</v>
      </c>
      <c r="B66" s="108" t="s">
        <v>233</v>
      </c>
      <c r="C66" s="116">
        <f>C67</f>
        <v>8132.109</v>
      </c>
      <c r="D66" s="117"/>
      <c r="E66" s="117"/>
      <c r="F66" s="118">
        <f>F67</f>
        <v>8132.109</v>
      </c>
      <c r="G66" s="119"/>
      <c r="H66" s="116">
        <f>H67</f>
        <v>6769.862</v>
      </c>
      <c r="I66" s="117"/>
      <c r="J66" s="117"/>
      <c r="K66" s="117">
        <f>K67</f>
        <v>6769.862</v>
      </c>
      <c r="L66" s="120"/>
      <c r="M66" s="85">
        <f t="shared" si="0"/>
        <v>83.24853983142626</v>
      </c>
      <c r="N66" s="116">
        <f>N67</f>
        <v>8104.858</v>
      </c>
      <c r="O66" s="117"/>
      <c r="P66" s="117"/>
      <c r="Q66" s="117">
        <f>Q67</f>
        <v>8104.858</v>
      </c>
      <c r="R66" s="95"/>
      <c r="S66" s="87">
        <f t="shared" si="1"/>
        <v>99.66489627721418</v>
      </c>
    </row>
    <row r="67" spans="1:19" ht="108">
      <c r="A67" s="94" t="s">
        <v>8</v>
      </c>
      <c r="B67" s="122" t="s">
        <v>234</v>
      </c>
      <c r="C67" s="109">
        <f>F67</f>
        <v>8132.109</v>
      </c>
      <c r="D67" s="110"/>
      <c r="E67" s="110"/>
      <c r="F67" s="111">
        <v>8132.109</v>
      </c>
      <c r="G67" s="112"/>
      <c r="H67" s="109">
        <f>K67</f>
        <v>6769.862</v>
      </c>
      <c r="I67" s="110"/>
      <c r="J67" s="110"/>
      <c r="K67" s="110">
        <v>6769.862</v>
      </c>
      <c r="L67" s="113"/>
      <c r="M67" s="85">
        <f t="shared" si="0"/>
        <v>83.24853983142626</v>
      </c>
      <c r="N67" s="109">
        <f>Q67</f>
        <v>8104.858</v>
      </c>
      <c r="O67" s="110"/>
      <c r="P67" s="110"/>
      <c r="Q67" s="110">
        <v>8104.858</v>
      </c>
      <c r="R67" s="95"/>
      <c r="S67" s="87">
        <f t="shared" si="1"/>
        <v>99.66489627721418</v>
      </c>
    </row>
    <row r="68" spans="1:21" ht="84">
      <c r="A68" s="99" t="s">
        <v>55</v>
      </c>
      <c r="B68" s="100" t="s">
        <v>181</v>
      </c>
      <c r="C68" s="101">
        <f>D68+E68+F68</f>
        <v>537155.184</v>
      </c>
      <c r="D68" s="102">
        <f>D69+D77+D88+D90</f>
        <v>148810.5</v>
      </c>
      <c r="E68" s="102">
        <f>E69+E77+E88+E90</f>
        <v>385527.184</v>
      </c>
      <c r="F68" s="103">
        <f>F69+F77+F88+F90</f>
        <v>2817.5</v>
      </c>
      <c r="G68" s="112"/>
      <c r="H68" s="101">
        <f>I68+J68+K68</f>
        <v>536808.98</v>
      </c>
      <c r="I68" s="102">
        <f>I69+I77+I88+I90</f>
        <v>148890.543</v>
      </c>
      <c r="J68" s="102">
        <f>J69+J77+J88+J90</f>
        <v>385100.93700000003</v>
      </c>
      <c r="K68" s="102">
        <f>K69+K77+K88+K90</f>
        <v>2817.5</v>
      </c>
      <c r="L68" s="113"/>
      <c r="M68" s="74">
        <f t="shared" si="0"/>
        <v>99.93554860675047</v>
      </c>
      <c r="N68" s="105">
        <f>O68+P68+Q68</f>
        <v>536735.9890000001</v>
      </c>
      <c r="O68" s="102">
        <f>O69+O77+O88+O90</f>
        <v>148808.813</v>
      </c>
      <c r="P68" s="102">
        <f>P69+P77+P88+P90</f>
        <v>385109.67600000004</v>
      </c>
      <c r="Q68" s="102">
        <f>Q69+Q77+Q88+Q90</f>
        <v>2817.5</v>
      </c>
      <c r="R68" s="95"/>
      <c r="S68" s="77">
        <f t="shared" si="1"/>
        <v>99.9219601685907</v>
      </c>
      <c r="T68" s="107"/>
      <c r="U68" s="107"/>
    </row>
    <row r="69" spans="1:19" ht="60">
      <c r="A69" s="128" t="s">
        <v>64</v>
      </c>
      <c r="B69" s="108" t="s">
        <v>247</v>
      </c>
      <c r="C69" s="109">
        <f>D69+E69+F69</f>
        <v>309819.104</v>
      </c>
      <c r="D69" s="110">
        <f>D70+D71+D72+D73+D74+D75+D76</f>
        <v>80677.9</v>
      </c>
      <c r="E69" s="110">
        <f>E70+E71+E72+E73+E74+E75+E76</f>
        <v>229141.204</v>
      </c>
      <c r="F69" s="111">
        <f>F70+F71+F72+F73+F74+F75+F76</f>
        <v>0</v>
      </c>
      <c r="G69" s="112"/>
      <c r="H69" s="109">
        <f>I69+J69+K69</f>
        <v>309481.382</v>
      </c>
      <c r="I69" s="110">
        <f>I70+I71+I72+I73+I74+I75+I76</f>
        <v>80764.732</v>
      </c>
      <c r="J69" s="110">
        <f>J70+J71+J72+J73+J74+J75+J76</f>
        <v>228716.65</v>
      </c>
      <c r="K69" s="110">
        <f>K70+K71+K72+K73+K74+K75+K76</f>
        <v>0</v>
      </c>
      <c r="L69" s="113"/>
      <c r="M69" s="85">
        <f t="shared" si="0"/>
        <v>99.89099381037522</v>
      </c>
      <c r="N69" s="114">
        <f>O69+P69+Q69</f>
        <v>309562.196</v>
      </c>
      <c r="O69" s="110">
        <f>O70+O71+O72+O73+O74+O75+O76</f>
        <v>80677.9</v>
      </c>
      <c r="P69" s="110">
        <f>P70+P71+P72+P73+P74+P75+P76</f>
        <v>228884.296</v>
      </c>
      <c r="Q69" s="110">
        <f>Q70+Q71+Q72+Q73+Q74+Q75+Q76</f>
        <v>0</v>
      </c>
      <c r="R69" s="95"/>
      <c r="S69" s="87">
        <f t="shared" si="1"/>
        <v>99.9170780637207</v>
      </c>
    </row>
    <row r="70" spans="1:19" ht="108">
      <c r="A70" s="94" t="s">
        <v>8</v>
      </c>
      <c r="B70" s="122" t="s">
        <v>84</v>
      </c>
      <c r="C70" s="109">
        <f>D70+E70+F70</f>
        <v>80677.9</v>
      </c>
      <c r="D70" s="110">
        <v>80677.9</v>
      </c>
      <c r="E70" s="110"/>
      <c r="F70" s="111"/>
      <c r="G70" s="112"/>
      <c r="H70" s="109">
        <f>I70+J70+K70</f>
        <v>80764.732</v>
      </c>
      <c r="I70" s="110">
        <v>80764.732</v>
      </c>
      <c r="J70" s="110"/>
      <c r="K70" s="110"/>
      <c r="L70" s="113"/>
      <c r="M70" s="85">
        <f t="shared" si="0"/>
        <v>100.10762798734227</v>
      </c>
      <c r="N70" s="114">
        <f>O70+P70+Q70</f>
        <v>80677.9</v>
      </c>
      <c r="O70" s="110">
        <v>80677.9</v>
      </c>
      <c r="P70" s="110"/>
      <c r="Q70" s="110"/>
      <c r="R70" s="95"/>
      <c r="S70" s="87">
        <f t="shared" si="1"/>
        <v>100</v>
      </c>
    </row>
    <row r="71" spans="1:19" ht="168">
      <c r="A71" s="94" t="s">
        <v>9</v>
      </c>
      <c r="B71" s="122" t="s">
        <v>248</v>
      </c>
      <c r="C71" s="109">
        <f aca="true" t="shared" si="2" ref="C71:C76">D71+E71+F71</f>
        <v>0</v>
      </c>
      <c r="D71" s="110">
        <v>0</v>
      </c>
      <c r="E71" s="110"/>
      <c r="F71" s="165"/>
      <c r="G71" s="166"/>
      <c r="H71" s="109">
        <f aca="true" t="shared" si="3" ref="H71:H76">I71+J71+K71</f>
        <v>0</v>
      </c>
      <c r="I71" s="110">
        <v>0</v>
      </c>
      <c r="J71" s="110"/>
      <c r="K71" s="167"/>
      <c r="L71" s="113"/>
      <c r="M71" s="85" t="s">
        <v>61</v>
      </c>
      <c r="N71" s="114">
        <f aca="true" t="shared" si="4" ref="N71:N76">O71+P71+Q71</f>
        <v>0</v>
      </c>
      <c r="O71" s="110">
        <v>0</v>
      </c>
      <c r="P71" s="110"/>
      <c r="Q71" s="167"/>
      <c r="R71" s="168"/>
      <c r="S71" s="87" t="s">
        <v>61</v>
      </c>
    </row>
    <row r="72" spans="1:19" ht="84">
      <c r="A72" s="78" t="s">
        <v>10</v>
      </c>
      <c r="B72" s="79" t="s">
        <v>249</v>
      </c>
      <c r="C72" s="109">
        <f t="shared" si="2"/>
        <v>444.3</v>
      </c>
      <c r="D72" s="110"/>
      <c r="E72" s="110">
        <v>444.3</v>
      </c>
      <c r="F72" s="111"/>
      <c r="G72" s="112"/>
      <c r="H72" s="109">
        <f t="shared" si="3"/>
        <v>444.052</v>
      </c>
      <c r="I72" s="110"/>
      <c r="J72" s="110">
        <v>444.052</v>
      </c>
      <c r="K72" s="110"/>
      <c r="L72" s="113"/>
      <c r="M72" s="85">
        <f t="shared" si="0"/>
        <v>99.9441818591042</v>
      </c>
      <c r="N72" s="114">
        <f t="shared" si="4"/>
        <v>444.052</v>
      </c>
      <c r="O72" s="110"/>
      <c r="P72" s="110">
        <v>444.052</v>
      </c>
      <c r="Q72" s="110"/>
      <c r="R72" s="95"/>
      <c r="S72" s="87">
        <f t="shared" si="1"/>
        <v>99.9441818591042</v>
      </c>
    </row>
    <row r="73" spans="1:19" ht="60">
      <c r="A73" s="78" t="s">
        <v>16</v>
      </c>
      <c r="B73" s="79" t="s">
        <v>49</v>
      </c>
      <c r="C73" s="109">
        <f t="shared" si="2"/>
        <v>208998.6</v>
      </c>
      <c r="D73" s="110"/>
      <c r="E73" s="110">
        <v>208998.6</v>
      </c>
      <c r="F73" s="111"/>
      <c r="G73" s="112"/>
      <c r="H73" s="109">
        <f t="shared" si="3"/>
        <v>208853.542</v>
      </c>
      <c r="I73" s="110"/>
      <c r="J73" s="110">
        <v>208853.542</v>
      </c>
      <c r="K73" s="110"/>
      <c r="L73" s="113"/>
      <c r="M73" s="85">
        <f t="shared" si="0"/>
        <v>99.93059379345124</v>
      </c>
      <c r="N73" s="114">
        <f t="shared" si="4"/>
        <v>208998.6</v>
      </c>
      <c r="O73" s="110"/>
      <c r="P73" s="110">
        <v>208998.6</v>
      </c>
      <c r="Q73" s="110"/>
      <c r="R73" s="95"/>
      <c r="S73" s="87">
        <f t="shared" si="1"/>
        <v>100</v>
      </c>
    </row>
    <row r="74" spans="1:19" ht="48">
      <c r="A74" s="78" t="s">
        <v>17</v>
      </c>
      <c r="B74" s="79" t="s">
        <v>22</v>
      </c>
      <c r="C74" s="109">
        <f t="shared" si="2"/>
        <v>13154.7</v>
      </c>
      <c r="D74" s="110"/>
      <c r="E74" s="110">
        <v>13154.7</v>
      </c>
      <c r="F74" s="111"/>
      <c r="G74" s="112"/>
      <c r="H74" s="109">
        <f t="shared" si="3"/>
        <v>13154.7</v>
      </c>
      <c r="I74" s="110"/>
      <c r="J74" s="110">
        <v>13154.7</v>
      </c>
      <c r="K74" s="110"/>
      <c r="L74" s="113"/>
      <c r="M74" s="85">
        <f t="shared" si="0"/>
        <v>100</v>
      </c>
      <c r="N74" s="114">
        <f t="shared" si="4"/>
        <v>13154.7</v>
      </c>
      <c r="O74" s="110"/>
      <c r="P74" s="110">
        <v>13154.7</v>
      </c>
      <c r="Q74" s="110"/>
      <c r="R74" s="95"/>
      <c r="S74" s="87">
        <f t="shared" si="1"/>
        <v>100</v>
      </c>
    </row>
    <row r="75" spans="1:19" ht="48">
      <c r="A75" s="78" t="s">
        <v>18</v>
      </c>
      <c r="B75" s="79" t="s">
        <v>58</v>
      </c>
      <c r="C75" s="109">
        <f t="shared" si="2"/>
        <v>3109.3</v>
      </c>
      <c r="D75" s="110"/>
      <c r="E75" s="110">
        <v>3109.3</v>
      </c>
      <c r="F75" s="111"/>
      <c r="G75" s="112"/>
      <c r="H75" s="109">
        <f t="shared" si="3"/>
        <v>3041.411</v>
      </c>
      <c r="I75" s="110"/>
      <c r="J75" s="110">
        <v>3041.411</v>
      </c>
      <c r="K75" s="110"/>
      <c r="L75" s="113"/>
      <c r="M75" s="85">
        <f t="shared" si="0"/>
        <v>97.81658251053291</v>
      </c>
      <c r="N75" s="114">
        <f t="shared" si="4"/>
        <v>3041.411</v>
      </c>
      <c r="O75" s="110"/>
      <c r="P75" s="110">
        <v>3041.411</v>
      </c>
      <c r="Q75" s="110"/>
      <c r="R75" s="95"/>
      <c r="S75" s="87">
        <f t="shared" si="1"/>
        <v>97.81658251053291</v>
      </c>
    </row>
    <row r="76" spans="1:19" ht="84">
      <c r="A76" s="78" t="s">
        <v>19</v>
      </c>
      <c r="B76" s="79" t="s">
        <v>250</v>
      </c>
      <c r="C76" s="109">
        <f t="shared" si="2"/>
        <v>3434.304</v>
      </c>
      <c r="D76" s="110"/>
      <c r="E76" s="110">
        <v>3434.304</v>
      </c>
      <c r="F76" s="111"/>
      <c r="G76" s="112"/>
      <c r="H76" s="109">
        <f t="shared" si="3"/>
        <v>3222.945</v>
      </c>
      <c r="I76" s="110"/>
      <c r="J76" s="110">
        <v>3222.945</v>
      </c>
      <c r="K76" s="110"/>
      <c r="L76" s="113"/>
      <c r="M76" s="85">
        <f t="shared" si="0"/>
        <v>93.8456525689048</v>
      </c>
      <c r="N76" s="114">
        <f t="shared" si="4"/>
        <v>3245.533</v>
      </c>
      <c r="O76" s="110"/>
      <c r="P76" s="110">
        <v>3245.533</v>
      </c>
      <c r="Q76" s="110"/>
      <c r="R76" s="95"/>
      <c r="S76" s="87">
        <f t="shared" si="1"/>
        <v>94.5033695328078</v>
      </c>
    </row>
    <row r="77" spans="1:19" s="130" customFormat="1" ht="78.75" customHeight="1">
      <c r="A77" s="129" t="s">
        <v>65</v>
      </c>
      <c r="B77" s="89" t="s">
        <v>251</v>
      </c>
      <c r="C77" s="116">
        <f>D77+E77+F77</f>
        <v>118933.41</v>
      </c>
      <c r="D77" s="117">
        <f>D78+D79+D80+D81+D83+D84+D85+D86+D87</f>
        <v>68132.6</v>
      </c>
      <c r="E77" s="117">
        <f>E78+E79+E80+E81+E83+E84+E85+E82</f>
        <v>50800.81</v>
      </c>
      <c r="F77" s="118">
        <f>F78+F79+F80+F81+F83+F84+F85</f>
        <v>0</v>
      </c>
      <c r="G77" s="119"/>
      <c r="H77" s="116">
        <f>I77+J77+K77</f>
        <v>118795.284</v>
      </c>
      <c r="I77" s="117">
        <f>I78+I79+I80+I81+I83+I84+I85+I86+I87</f>
        <v>68125.811</v>
      </c>
      <c r="J77" s="117">
        <f>J78+J79+J80+J81+J83+J84+J85+J82</f>
        <v>50669.473</v>
      </c>
      <c r="K77" s="117">
        <f>K78+K79+K80+K81+K83+K84+K85</f>
        <v>0</v>
      </c>
      <c r="L77" s="120"/>
      <c r="M77" s="169">
        <f t="shared" si="0"/>
        <v>99.8838627430257</v>
      </c>
      <c r="N77" s="121">
        <f>O77+P77+Q77</f>
        <v>118771.123</v>
      </c>
      <c r="O77" s="117">
        <f>O78+O79+O80+O81+O83+O84+O85+O86+O87</f>
        <v>68130.913</v>
      </c>
      <c r="P77" s="117">
        <f>P78+P79+P80+P81+P83+P84+P85+P82</f>
        <v>50640.21000000001</v>
      </c>
      <c r="Q77" s="117">
        <f>Q78+Q79+Q80+Q81+Q83+Q84+Q85</f>
        <v>0</v>
      </c>
      <c r="R77" s="170"/>
      <c r="S77" s="171">
        <f t="shared" si="1"/>
        <v>99.8635480139685</v>
      </c>
    </row>
    <row r="78" spans="1:19" ht="38.25" customHeight="1">
      <c r="A78" s="78" t="s">
        <v>8</v>
      </c>
      <c r="B78" s="79" t="s">
        <v>36</v>
      </c>
      <c r="C78" s="109">
        <f>D78+E78+F78</f>
        <v>13553.9</v>
      </c>
      <c r="D78" s="110"/>
      <c r="E78" s="110">
        <v>13553.9</v>
      </c>
      <c r="F78" s="111"/>
      <c r="G78" s="112"/>
      <c r="H78" s="109">
        <f>I78+J78+K78</f>
        <v>13553.9</v>
      </c>
      <c r="I78" s="110"/>
      <c r="J78" s="110">
        <v>13553.9</v>
      </c>
      <c r="K78" s="110"/>
      <c r="L78" s="113"/>
      <c r="M78" s="85">
        <f aca="true" t="shared" si="5" ref="M78:M141">H78/C78*100</f>
        <v>100</v>
      </c>
      <c r="N78" s="114">
        <f>O78+P78+Q78</f>
        <v>13553.9</v>
      </c>
      <c r="O78" s="110"/>
      <c r="P78" s="110">
        <v>13553.9</v>
      </c>
      <c r="Q78" s="110"/>
      <c r="R78" s="95"/>
      <c r="S78" s="87">
        <f aca="true" t="shared" si="6" ref="S78:S137">N78/C78*100</f>
        <v>100</v>
      </c>
    </row>
    <row r="79" spans="1:19" ht="49.5" customHeight="1">
      <c r="A79" s="78" t="s">
        <v>9</v>
      </c>
      <c r="B79" s="79" t="s">
        <v>252</v>
      </c>
      <c r="C79" s="109">
        <f aca="true" t="shared" si="7" ref="C79:C85">D79+E79+F79</f>
        <v>2498.9</v>
      </c>
      <c r="D79" s="110"/>
      <c r="E79" s="110">
        <v>2498.9</v>
      </c>
      <c r="F79" s="111"/>
      <c r="G79" s="112"/>
      <c r="H79" s="109">
        <f aca="true" t="shared" si="8" ref="H79:H85">I79+J79+K79</f>
        <v>2442.09</v>
      </c>
      <c r="I79" s="110"/>
      <c r="J79" s="110">
        <v>2442.09</v>
      </c>
      <c r="K79" s="110"/>
      <c r="L79" s="113"/>
      <c r="M79" s="85">
        <f t="shared" si="5"/>
        <v>97.72659970386971</v>
      </c>
      <c r="N79" s="114">
        <f aca="true" t="shared" si="9" ref="N79:N85">O79+P79+Q79</f>
        <v>2442.09</v>
      </c>
      <c r="O79" s="110"/>
      <c r="P79" s="110">
        <v>2442.09</v>
      </c>
      <c r="Q79" s="110"/>
      <c r="R79" s="95"/>
      <c r="S79" s="87">
        <f t="shared" si="6"/>
        <v>97.72659970386971</v>
      </c>
    </row>
    <row r="80" spans="1:19" ht="60">
      <c r="A80" s="78" t="s">
        <v>10</v>
      </c>
      <c r="B80" s="79" t="s">
        <v>228</v>
      </c>
      <c r="C80" s="109">
        <f t="shared" si="7"/>
        <v>125.2</v>
      </c>
      <c r="D80" s="159"/>
      <c r="E80" s="159">
        <v>125.2</v>
      </c>
      <c r="F80" s="160"/>
      <c r="G80" s="161"/>
      <c r="H80" s="109">
        <f t="shared" si="8"/>
        <v>117.999</v>
      </c>
      <c r="I80" s="159"/>
      <c r="J80" s="159">
        <v>117.999</v>
      </c>
      <c r="K80" s="159"/>
      <c r="L80" s="172"/>
      <c r="M80" s="85">
        <f t="shared" si="5"/>
        <v>94.24840255591053</v>
      </c>
      <c r="N80" s="114">
        <f t="shared" si="9"/>
        <v>117.999</v>
      </c>
      <c r="O80" s="159"/>
      <c r="P80" s="159">
        <v>117.999</v>
      </c>
      <c r="Q80" s="159"/>
      <c r="R80" s="76"/>
      <c r="S80" s="87">
        <f t="shared" si="6"/>
        <v>94.24840255591053</v>
      </c>
    </row>
    <row r="81" spans="1:19" ht="108">
      <c r="A81" s="78" t="s">
        <v>16</v>
      </c>
      <c r="B81" s="79" t="s">
        <v>253</v>
      </c>
      <c r="C81" s="109">
        <f t="shared" si="7"/>
        <v>22500.5</v>
      </c>
      <c r="D81" s="81">
        <v>22500.5</v>
      </c>
      <c r="E81" s="81"/>
      <c r="F81" s="82"/>
      <c r="G81" s="83"/>
      <c r="H81" s="109">
        <f t="shared" si="8"/>
        <v>22500.5</v>
      </c>
      <c r="I81" s="81">
        <v>22500.5</v>
      </c>
      <c r="J81" s="81"/>
      <c r="K81" s="81"/>
      <c r="L81" s="84"/>
      <c r="M81" s="85">
        <f t="shared" si="5"/>
        <v>100</v>
      </c>
      <c r="N81" s="114">
        <f t="shared" si="9"/>
        <v>22500.5</v>
      </c>
      <c r="O81" s="81">
        <v>22500.5</v>
      </c>
      <c r="P81" s="81"/>
      <c r="Q81" s="81"/>
      <c r="R81" s="173"/>
      <c r="S81" s="87">
        <f t="shared" si="6"/>
        <v>100</v>
      </c>
    </row>
    <row r="82" spans="1:19" ht="132">
      <c r="A82" s="78" t="s">
        <v>17</v>
      </c>
      <c r="B82" s="79" t="s">
        <v>254</v>
      </c>
      <c r="C82" s="109">
        <f t="shared" si="7"/>
        <v>14485.41</v>
      </c>
      <c r="D82" s="81"/>
      <c r="E82" s="81">
        <v>14485.41</v>
      </c>
      <c r="F82" s="82"/>
      <c r="G82" s="83"/>
      <c r="H82" s="109">
        <f t="shared" si="8"/>
        <v>14485.408</v>
      </c>
      <c r="I82" s="81"/>
      <c r="J82" s="81">
        <v>14485.408</v>
      </c>
      <c r="K82" s="81"/>
      <c r="L82" s="84"/>
      <c r="M82" s="85">
        <f t="shared" si="5"/>
        <v>99.99998619300385</v>
      </c>
      <c r="N82" s="114">
        <f t="shared" si="9"/>
        <v>14485.408</v>
      </c>
      <c r="O82" s="81"/>
      <c r="P82" s="81">
        <v>14485.408</v>
      </c>
      <c r="Q82" s="81"/>
      <c r="R82" s="76"/>
      <c r="S82" s="87">
        <f t="shared" si="6"/>
        <v>99.99998619300385</v>
      </c>
    </row>
    <row r="83" spans="1:19" ht="120">
      <c r="A83" s="78" t="s">
        <v>18</v>
      </c>
      <c r="B83" s="79" t="s">
        <v>59</v>
      </c>
      <c r="C83" s="109">
        <f t="shared" si="7"/>
        <v>780</v>
      </c>
      <c r="D83" s="81"/>
      <c r="E83" s="81">
        <v>780</v>
      </c>
      <c r="F83" s="82"/>
      <c r="G83" s="83"/>
      <c r="H83" s="109">
        <f t="shared" si="8"/>
        <v>808.914</v>
      </c>
      <c r="I83" s="81"/>
      <c r="J83" s="81">
        <v>808.914</v>
      </c>
      <c r="K83" s="81"/>
      <c r="L83" s="84"/>
      <c r="M83" s="85">
        <f t="shared" si="5"/>
        <v>103.70692307692309</v>
      </c>
      <c r="N83" s="114">
        <f t="shared" si="9"/>
        <v>780</v>
      </c>
      <c r="O83" s="81"/>
      <c r="P83" s="81">
        <v>780</v>
      </c>
      <c r="Q83" s="81"/>
      <c r="R83" s="76"/>
      <c r="S83" s="87">
        <f t="shared" si="6"/>
        <v>100</v>
      </c>
    </row>
    <row r="84" spans="1:19" ht="48">
      <c r="A84" s="78" t="s">
        <v>19</v>
      </c>
      <c r="B84" s="79" t="s">
        <v>255</v>
      </c>
      <c r="C84" s="109">
        <f t="shared" si="7"/>
        <v>17101.5</v>
      </c>
      <c r="D84" s="159"/>
      <c r="E84" s="81">
        <v>17101.5</v>
      </c>
      <c r="F84" s="82"/>
      <c r="G84" s="83"/>
      <c r="H84" s="109">
        <f t="shared" si="8"/>
        <v>17005.262</v>
      </c>
      <c r="I84" s="159"/>
      <c r="J84" s="81">
        <v>17005.262</v>
      </c>
      <c r="K84" s="81"/>
      <c r="L84" s="172"/>
      <c r="M84" s="85">
        <f t="shared" si="5"/>
        <v>99.4372540420431</v>
      </c>
      <c r="N84" s="114">
        <f t="shared" si="9"/>
        <v>17004.913</v>
      </c>
      <c r="O84" s="159"/>
      <c r="P84" s="81">
        <v>17004.913</v>
      </c>
      <c r="Q84" s="81"/>
      <c r="R84" s="76"/>
      <c r="S84" s="87">
        <f t="shared" si="6"/>
        <v>99.43521328538432</v>
      </c>
    </row>
    <row r="85" spans="1:19" ht="60">
      <c r="A85" s="78" t="s">
        <v>20</v>
      </c>
      <c r="B85" s="79" t="s">
        <v>256</v>
      </c>
      <c r="C85" s="109">
        <f t="shared" si="7"/>
        <v>2255.9</v>
      </c>
      <c r="D85" s="81"/>
      <c r="E85" s="81">
        <v>2255.9</v>
      </c>
      <c r="F85" s="82"/>
      <c r="G85" s="83"/>
      <c r="H85" s="109">
        <f t="shared" si="8"/>
        <v>2255.9</v>
      </c>
      <c r="I85" s="81"/>
      <c r="J85" s="81">
        <v>2255.9</v>
      </c>
      <c r="K85" s="81"/>
      <c r="L85" s="84"/>
      <c r="M85" s="85">
        <f t="shared" si="5"/>
        <v>100</v>
      </c>
      <c r="N85" s="114">
        <f t="shared" si="9"/>
        <v>2255.9</v>
      </c>
      <c r="O85" s="81"/>
      <c r="P85" s="81">
        <v>2255.9</v>
      </c>
      <c r="Q85" s="81"/>
      <c r="R85" s="76"/>
      <c r="S85" s="87">
        <f t="shared" si="6"/>
        <v>100</v>
      </c>
    </row>
    <row r="86" spans="1:19" ht="48">
      <c r="A86" s="78" t="s">
        <v>21</v>
      </c>
      <c r="B86" s="79" t="s">
        <v>106</v>
      </c>
      <c r="C86" s="109">
        <f>D86+E86</f>
        <v>36650.6</v>
      </c>
      <c r="D86" s="81">
        <v>36650.6</v>
      </c>
      <c r="E86" s="81"/>
      <c r="F86" s="82"/>
      <c r="G86" s="83"/>
      <c r="H86" s="109">
        <f>I86+J86</f>
        <v>36643.811</v>
      </c>
      <c r="I86" s="81">
        <v>36643.811</v>
      </c>
      <c r="J86" s="81"/>
      <c r="K86" s="81"/>
      <c r="L86" s="84"/>
      <c r="M86" s="85">
        <f t="shared" si="5"/>
        <v>99.98147642876243</v>
      </c>
      <c r="N86" s="114">
        <f>O86+P86</f>
        <v>36648.934</v>
      </c>
      <c r="O86" s="81">
        <v>36648.934</v>
      </c>
      <c r="P86" s="81"/>
      <c r="Q86" s="81"/>
      <c r="R86" s="76"/>
      <c r="S86" s="87">
        <f t="shared" si="6"/>
        <v>99.99545437182475</v>
      </c>
    </row>
    <row r="87" spans="1:19" ht="60">
      <c r="A87" s="78" t="s">
        <v>79</v>
      </c>
      <c r="B87" s="79" t="s">
        <v>107</v>
      </c>
      <c r="C87" s="109">
        <f>D87+E87</f>
        <v>8981.5</v>
      </c>
      <c r="D87" s="81">
        <v>8981.5</v>
      </c>
      <c r="E87" s="81"/>
      <c r="F87" s="82"/>
      <c r="G87" s="83"/>
      <c r="H87" s="109">
        <f>I87+J87</f>
        <v>8981.5</v>
      </c>
      <c r="I87" s="81">
        <v>8981.5</v>
      </c>
      <c r="J87" s="81"/>
      <c r="K87" s="81"/>
      <c r="L87" s="84"/>
      <c r="M87" s="85">
        <f t="shared" si="5"/>
        <v>100</v>
      </c>
      <c r="N87" s="114">
        <f>O87+P87</f>
        <v>8981.479</v>
      </c>
      <c r="O87" s="81">
        <v>8981.479</v>
      </c>
      <c r="P87" s="81"/>
      <c r="Q87" s="81"/>
      <c r="R87" s="76"/>
      <c r="S87" s="87">
        <f t="shared" si="6"/>
        <v>99.99976618604909</v>
      </c>
    </row>
    <row r="88" spans="1:19" ht="84">
      <c r="A88" s="78" t="s">
        <v>143</v>
      </c>
      <c r="B88" s="131" t="s">
        <v>257</v>
      </c>
      <c r="C88" s="80">
        <f aca="true" t="shared" si="10" ref="C88:C93">D88+E88+F88</f>
        <v>82505.27</v>
      </c>
      <c r="D88" s="81">
        <f>D89</f>
        <v>0</v>
      </c>
      <c r="E88" s="81">
        <f>E89</f>
        <v>79687.77</v>
      </c>
      <c r="F88" s="82">
        <f>F89</f>
        <v>2817.5</v>
      </c>
      <c r="G88" s="174"/>
      <c r="H88" s="80">
        <f aca="true" t="shared" si="11" ref="H88:H93">I88+J88+K88</f>
        <v>82505.27</v>
      </c>
      <c r="I88" s="81">
        <f>I89</f>
        <v>0</v>
      </c>
      <c r="J88" s="81">
        <f>J89</f>
        <v>79687.77</v>
      </c>
      <c r="K88" s="81">
        <f>K89</f>
        <v>2817.5</v>
      </c>
      <c r="L88" s="175"/>
      <c r="M88" s="85">
        <f t="shared" si="5"/>
        <v>100</v>
      </c>
      <c r="N88" s="86">
        <f aca="true" t="shared" si="12" ref="N88:N93">O88+P88+Q88</f>
        <v>82505.27</v>
      </c>
      <c r="O88" s="81">
        <f>O89</f>
        <v>0</v>
      </c>
      <c r="P88" s="81">
        <f>P89</f>
        <v>79687.77</v>
      </c>
      <c r="Q88" s="81">
        <f>Q89</f>
        <v>2817.5</v>
      </c>
      <c r="R88" s="173"/>
      <c r="S88" s="87">
        <f t="shared" si="6"/>
        <v>100</v>
      </c>
    </row>
    <row r="89" spans="1:19" ht="183" customHeight="1">
      <c r="A89" s="78" t="s">
        <v>8</v>
      </c>
      <c r="B89" s="132" t="s">
        <v>258</v>
      </c>
      <c r="C89" s="80">
        <f t="shared" si="10"/>
        <v>82505.27</v>
      </c>
      <c r="D89" s="159"/>
      <c r="E89" s="81">
        <v>79687.77</v>
      </c>
      <c r="F89" s="82">
        <v>2817.5</v>
      </c>
      <c r="G89" s="161"/>
      <c r="H89" s="80">
        <f t="shared" si="11"/>
        <v>82505.27</v>
      </c>
      <c r="I89" s="159"/>
      <c r="J89" s="81">
        <v>79687.77</v>
      </c>
      <c r="K89" s="81">
        <v>2817.5</v>
      </c>
      <c r="L89" s="172"/>
      <c r="M89" s="85">
        <f t="shared" si="5"/>
        <v>100</v>
      </c>
      <c r="N89" s="86">
        <f t="shared" si="12"/>
        <v>82505.27</v>
      </c>
      <c r="O89" s="81"/>
      <c r="P89" s="81">
        <v>79687.77</v>
      </c>
      <c r="Q89" s="81">
        <v>2817.5</v>
      </c>
      <c r="R89" s="76"/>
      <c r="S89" s="87">
        <f t="shared" si="6"/>
        <v>100</v>
      </c>
    </row>
    <row r="90" spans="1:19" ht="96">
      <c r="A90" s="78" t="s">
        <v>144</v>
      </c>
      <c r="B90" s="131" t="s">
        <v>259</v>
      </c>
      <c r="C90" s="158">
        <f t="shared" si="10"/>
        <v>25897.4</v>
      </c>
      <c r="D90" s="159">
        <f>D91+D92+D93</f>
        <v>0</v>
      </c>
      <c r="E90" s="159">
        <f>E91+E92+E93</f>
        <v>25897.4</v>
      </c>
      <c r="F90" s="160">
        <f>F91+F92+F93</f>
        <v>0</v>
      </c>
      <c r="G90" s="161"/>
      <c r="H90" s="158">
        <f t="shared" si="11"/>
        <v>26027.044</v>
      </c>
      <c r="I90" s="159">
        <f>I91+I92+I93</f>
        <v>0</v>
      </c>
      <c r="J90" s="159">
        <f>J91+J92+J93</f>
        <v>26027.044</v>
      </c>
      <c r="K90" s="159">
        <f>K91+K92+K93</f>
        <v>0</v>
      </c>
      <c r="L90" s="172"/>
      <c r="M90" s="85">
        <f t="shared" si="5"/>
        <v>100.50060623846409</v>
      </c>
      <c r="N90" s="163">
        <f t="shared" si="12"/>
        <v>25897.4</v>
      </c>
      <c r="O90" s="159">
        <f>O91+O92+O93</f>
        <v>0</v>
      </c>
      <c r="P90" s="159">
        <f>P91+P92+P93</f>
        <v>25897.4</v>
      </c>
      <c r="Q90" s="159">
        <f>Q91+Q92+Q93</f>
        <v>0</v>
      </c>
      <c r="R90" s="76"/>
      <c r="S90" s="87">
        <f t="shared" si="6"/>
        <v>100</v>
      </c>
    </row>
    <row r="91" spans="1:19" ht="40.5" customHeight="1">
      <c r="A91" s="78" t="s">
        <v>8</v>
      </c>
      <c r="B91" s="132" t="s">
        <v>141</v>
      </c>
      <c r="C91" s="80">
        <f t="shared" si="10"/>
        <v>19047.4</v>
      </c>
      <c r="D91" s="81"/>
      <c r="E91" s="81">
        <v>19047.4</v>
      </c>
      <c r="F91" s="82">
        <v>0</v>
      </c>
      <c r="G91" s="83"/>
      <c r="H91" s="80">
        <f t="shared" si="11"/>
        <v>19350.201</v>
      </c>
      <c r="I91" s="81"/>
      <c r="J91" s="81">
        <v>19350.201</v>
      </c>
      <c r="K91" s="81">
        <v>0</v>
      </c>
      <c r="L91" s="84"/>
      <c r="M91" s="85">
        <f t="shared" si="5"/>
        <v>101.58972353182061</v>
      </c>
      <c r="N91" s="86">
        <f t="shared" si="12"/>
        <v>19047.4</v>
      </c>
      <c r="O91" s="81"/>
      <c r="P91" s="81">
        <v>19047.4</v>
      </c>
      <c r="Q91" s="81">
        <v>0</v>
      </c>
      <c r="R91" s="76"/>
      <c r="S91" s="87">
        <f t="shared" si="6"/>
        <v>100</v>
      </c>
    </row>
    <row r="92" spans="1:19" ht="27" customHeight="1">
      <c r="A92" s="78" t="s">
        <v>9</v>
      </c>
      <c r="B92" s="133" t="s">
        <v>142</v>
      </c>
      <c r="C92" s="80">
        <f t="shared" si="10"/>
        <v>3211.9</v>
      </c>
      <c r="D92" s="81"/>
      <c r="E92" s="81">
        <v>3211.9</v>
      </c>
      <c r="F92" s="82"/>
      <c r="G92" s="83"/>
      <c r="H92" s="80">
        <f t="shared" si="11"/>
        <v>3069.688</v>
      </c>
      <c r="I92" s="81"/>
      <c r="J92" s="81">
        <v>3069.688</v>
      </c>
      <c r="K92" s="81"/>
      <c r="L92" s="84"/>
      <c r="M92" s="85">
        <f t="shared" si="5"/>
        <v>95.5723403592889</v>
      </c>
      <c r="N92" s="86">
        <f t="shared" si="12"/>
        <v>3211.9</v>
      </c>
      <c r="O92" s="81"/>
      <c r="P92" s="81">
        <v>3211.9</v>
      </c>
      <c r="Q92" s="81"/>
      <c r="R92" s="76"/>
      <c r="S92" s="87">
        <f t="shared" si="6"/>
        <v>100</v>
      </c>
    </row>
    <row r="93" spans="1:19" ht="48.75" customHeight="1">
      <c r="A93" s="78" t="s">
        <v>10</v>
      </c>
      <c r="B93" s="133" t="s">
        <v>260</v>
      </c>
      <c r="C93" s="80">
        <f t="shared" si="10"/>
        <v>3638.1</v>
      </c>
      <c r="D93" s="81"/>
      <c r="E93" s="81">
        <v>3638.1</v>
      </c>
      <c r="F93" s="82"/>
      <c r="G93" s="83"/>
      <c r="H93" s="80">
        <f t="shared" si="11"/>
        <v>3607.155</v>
      </c>
      <c r="I93" s="81"/>
      <c r="J93" s="81">
        <v>3607.155</v>
      </c>
      <c r="K93" s="81"/>
      <c r="L93" s="84"/>
      <c r="M93" s="85">
        <f t="shared" si="5"/>
        <v>99.1494186525934</v>
      </c>
      <c r="N93" s="86">
        <f t="shared" si="12"/>
        <v>3638.1</v>
      </c>
      <c r="O93" s="81"/>
      <c r="P93" s="81">
        <v>3638.1</v>
      </c>
      <c r="Q93" s="81"/>
      <c r="R93" s="76"/>
      <c r="S93" s="87">
        <f t="shared" si="6"/>
        <v>100</v>
      </c>
    </row>
    <row r="94" spans="1:19" s="43" customFormat="1" ht="126.75" customHeight="1" hidden="1">
      <c r="A94" s="60" t="s">
        <v>56</v>
      </c>
      <c r="B94" s="61" t="s">
        <v>109</v>
      </c>
      <c r="C94" s="52">
        <f>C95</f>
        <v>0</v>
      </c>
      <c r="D94" s="53">
        <f>D95</f>
        <v>0</v>
      </c>
      <c r="E94" s="53"/>
      <c r="F94" s="54"/>
      <c r="G94" s="62"/>
      <c r="H94" s="52">
        <f>H95</f>
        <v>0</v>
      </c>
      <c r="I94" s="53">
        <f>I95</f>
        <v>0</v>
      </c>
      <c r="J94" s="53"/>
      <c r="K94" s="53"/>
      <c r="L94" s="63"/>
      <c r="M94" s="56" t="e">
        <f t="shared" si="5"/>
        <v>#DIV/0!</v>
      </c>
      <c r="N94" s="64">
        <f>O94</f>
        <v>0</v>
      </c>
      <c r="O94" s="53">
        <f>O95</f>
        <v>0</v>
      </c>
      <c r="P94" s="53"/>
      <c r="Q94" s="53"/>
      <c r="R94" s="65"/>
      <c r="S94" s="57" t="e">
        <f t="shared" si="6"/>
        <v>#DIV/0!</v>
      </c>
    </row>
    <row r="95" spans="1:19" s="66" customFormat="1" ht="36" hidden="1">
      <c r="A95" s="58" t="s">
        <v>43</v>
      </c>
      <c r="B95" s="59" t="s">
        <v>50</v>
      </c>
      <c r="C95" s="46">
        <f>D95</f>
        <v>0</v>
      </c>
      <c r="D95" s="47">
        <v>0</v>
      </c>
      <c r="E95" s="47"/>
      <c r="F95" s="48"/>
      <c r="G95" s="49"/>
      <c r="H95" s="46">
        <f>I95</f>
        <v>0</v>
      </c>
      <c r="I95" s="47">
        <v>0</v>
      </c>
      <c r="J95" s="47"/>
      <c r="K95" s="47"/>
      <c r="L95" s="55"/>
      <c r="M95" s="44" t="e">
        <f t="shared" si="5"/>
        <v>#DIV/0!</v>
      </c>
      <c r="N95" s="51">
        <v>0</v>
      </c>
      <c r="O95" s="47">
        <v>0</v>
      </c>
      <c r="P95" s="47"/>
      <c r="Q95" s="47"/>
      <c r="R95" s="50"/>
      <c r="S95" s="45" t="e">
        <f t="shared" si="6"/>
        <v>#DIV/0!</v>
      </c>
    </row>
    <row r="96" spans="1:19" ht="153.75" customHeight="1" hidden="1">
      <c r="A96" s="67" t="s">
        <v>56</v>
      </c>
      <c r="B96" s="134" t="s">
        <v>13</v>
      </c>
      <c r="C96" s="69">
        <f>C97</f>
        <v>0</v>
      </c>
      <c r="D96" s="70">
        <f>D97</f>
        <v>0</v>
      </c>
      <c r="E96" s="70">
        <f>E97</f>
        <v>0</v>
      </c>
      <c r="F96" s="82"/>
      <c r="G96" s="83"/>
      <c r="H96" s="69">
        <f>H97</f>
        <v>0</v>
      </c>
      <c r="I96" s="70">
        <f>I97</f>
        <v>0</v>
      </c>
      <c r="J96" s="70">
        <f>J97</f>
        <v>0</v>
      </c>
      <c r="K96" s="81"/>
      <c r="L96" s="84"/>
      <c r="M96" s="74" t="s">
        <v>61</v>
      </c>
      <c r="N96" s="75">
        <f>N97</f>
        <v>0</v>
      </c>
      <c r="O96" s="70">
        <f>O97</f>
        <v>0</v>
      </c>
      <c r="P96" s="70">
        <f>P97</f>
        <v>0</v>
      </c>
      <c r="Q96" s="81"/>
      <c r="R96" s="76"/>
      <c r="S96" s="77" t="s">
        <v>61</v>
      </c>
    </row>
    <row r="97" spans="1:19" s="97" customFormat="1" ht="48" hidden="1">
      <c r="A97" s="78" t="s">
        <v>43</v>
      </c>
      <c r="B97" s="132" t="s">
        <v>133</v>
      </c>
      <c r="C97" s="80">
        <f>E97+D97</f>
        <v>0</v>
      </c>
      <c r="D97" s="81">
        <v>0</v>
      </c>
      <c r="E97" s="81">
        <v>0</v>
      </c>
      <c r="F97" s="82"/>
      <c r="G97" s="83"/>
      <c r="H97" s="80">
        <f>J97+I97</f>
        <v>0</v>
      </c>
      <c r="I97" s="81">
        <v>0</v>
      </c>
      <c r="J97" s="81">
        <v>0</v>
      </c>
      <c r="K97" s="81"/>
      <c r="L97" s="84"/>
      <c r="M97" s="85" t="s">
        <v>61</v>
      </c>
      <c r="N97" s="86">
        <f>P97+O97</f>
        <v>0</v>
      </c>
      <c r="O97" s="81">
        <v>0</v>
      </c>
      <c r="P97" s="81">
        <v>0</v>
      </c>
      <c r="Q97" s="81"/>
      <c r="R97" s="76"/>
      <c r="S97" s="87" t="s">
        <v>61</v>
      </c>
    </row>
    <row r="98" spans="1:19" ht="125.25" customHeight="1">
      <c r="A98" s="185" t="s">
        <v>56</v>
      </c>
      <c r="B98" s="68" t="s">
        <v>108</v>
      </c>
      <c r="C98" s="69">
        <f>F98</f>
        <v>10358.237000000001</v>
      </c>
      <c r="D98" s="70"/>
      <c r="E98" s="70"/>
      <c r="F98" s="71">
        <f>F99+F102</f>
        <v>10358.237000000001</v>
      </c>
      <c r="G98" s="72"/>
      <c r="H98" s="69">
        <f aca="true" t="shared" si="13" ref="H98:H109">K98</f>
        <v>10302.87</v>
      </c>
      <c r="I98" s="70"/>
      <c r="J98" s="70"/>
      <c r="K98" s="70">
        <f>K99+K102</f>
        <v>10302.87</v>
      </c>
      <c r="L98" s="73"/>
      <c r="M98" s="74">
        <f t="shared" si="5"/>
        <v>99.4654785365502</v>
      </c>
      <c r="N98" s="75">
        <f aca="true" t="shared" si="14" ref="N98:N103">Q98</f>
        <v>10304.206</v>
      </c>
      <c r="O98" s="70"/>
      <c r="P98" s="70"/>
      <c r="Q98" s="70">
        <f>Q99+Q102</f>
        <v>10304.206</v>
      </c>
      <c r="R98" s="76"/>
      <c r="S98" s="77">
        <f t="shared" si="6"/>
        <v>99.47837648433801</v>
      </c>
    </row>
    <row r="99" spans="1:19" s="97" customFormat="1" ht="60">
      <c r="A99" s="78" t="s">
        <v>83</v>
      </c>
      <c r="B99" s="79" t="s">
        <v>263</v>
      </c>
      <c r="C99" s="80">
        <f>F99</f>
        <v>9191.666000000001</v>
      </c>
      <c r="D99" s="81"/>
      <c r="E99" s="81"/>
      <c r="F99" s="82">
        <f>F100+F101</f>
        <v>9191.666000000001</v>
      </c>
      <c r="G99" s="83"/>
      <c r="H99" s="80">
        <f t="shared" si="13"/>
        <v>9153.905</v>
      </c>
      <c r="I99" s="81"/>
      <c r="J99" s="81"/>
      <c r="K99" s="81">
        <f>K100+K101</f>
        <v>9153.905</v>
      </c>
      <c r="L99" s="84"/>
      <c r="M99" s="85">
        <f t="shared" si="5"/>
        <v>99.58918220048464</v>
      </c>
      <c r="N99" s="86">
        <f t="shared" si="14"/>
        <v>9153.857</v>
      </c>
      <c r="O99" s="81"/>
      <c r="P99" s="81"/>
      <c r="Q99" s="81">
        <f>Q100+Q101</f>
        <v>9153.857</v>
      </c>
      <c r="R99" s="76"/>
      <c r="S99" s="87">
        <f t="shared" si="6"/>
        <v>99.58865998829808</v>
      </c>
    </row>
    <row r="100" spans="1:19" ht="96">
      <c r="A100" s="78" t="s">
        <v>8</v>
      </c>
      <c r="B100" s="79" t="s">
        <v>239</v>
      </c>
      <c r="C100" s="80">
        <f aca="true" t="shared" si="15" ref="C100:C108">F100</f>
        <v>9174.62</v>
      </c>
      <c r="D100" s="81"/>
      <c r="E100" s="81"/>
      <c r="F100" s="82">
        <v>9174.62</v>
      </c>
      <c r="G100" s="83"/>
      <c r="H100" s="80">
        <f t="shared" si="13"/>
        <v>9136.859</v>
      </c>
      <c r="I100" s="81"/>
      <c r="J100" s="81"/>
      <c r="K100" s="81">
        <v>9136.859</v>
      </c>
      <c r="L100" s="84"/>
      <c r="M100" s="85">
        <f t="shared" si="5"/>
        <v>99.58841892089264</v>
      </c>
      <c r="N100" s="86">
        <f t="shared" si="14"/>
        <v>9136.811</v>
      </c>
      <c r="O100" s="81"/>
      <c r="P100" s="81"/>
      <c r="Q100" s="81">
        <v>9136.811</v>
      </c>
      <c r="R100" s="76"/>
      <c r="S100" s="87">
        <f t="shared" si="6"/>
        <v>99.58789573846109</v>
      </c>
    </row>
    <row r="101" spans="1:19" ht="84">
      <c r="A101" s="78" t="s">
        <v>9</v>
      </c>
      <c r="B101" s="79" t="s">
        <v>240</v>
      </c>
      <c r="C101" s="80">
        <f t="shared" si="15"/>
        <v>17.046</v>
      </c>
      <c r="D101" s="81"/>
      <c r="E101" s="81"/>
      <c r="F101" s="82">
        <v>17.046</v>
      </c>
      <c r="G101" s="83"/>
      <c r="H101" s="80">
        <f t="shared" si="13"/>
        <v>17.046</v>
      </c>
      <c r="I101" s="81"/>
      <c r="J101" s="81"/>
      <c r="K101" s="81">
        <v>17.046</v>
      </c>
      <c r="L101" s="84"/>
      <c r="M101" s="85">
        <f t="shared" si="5"/>
        <v>100</v>
      </c>
      <c r="N101" s="86">
        <f t="shared" si="14"/>
        <v>17.046</v>
      </c>
      <c r="O101" s="81"/>
      <c r="P101" s="81"/>
      <c r="Q101" s="81">
        <v>17.046</v>
      </c>
      <c r="R101" s="76"/>
      <c r="S101" s="87">
        <f t="shared" si="6"/>
        <v>100</v>
      </c>
    </row>
    <row r="102" spans="1:19" ht="84.75" customHeight="1">
      <c r="A102" s="78" t="s">
        <v>85</v>
      </c>
      <c r="B102" s="79" t="s">
        <v>264</v>
      </c>
      <c r="C102" s="80">
        <f t="shared" si="15"/>
        <v>1166.5710000000001</v>
      </c>
      <c r="D102" s="81"/>
      <c r="E102" s="81"/>
      <c r="F102" s="82">
        <f>F103+F104+F105+F106+F107</f>
        <v>1166.5710000000001</v>
      </c>
      <c r="G102" s="83"/>
      <c r="H102" s="80">
        <f t="shared" si="13"/>
        <v>1148.9650000000001</v>
      </c>
      <c r="I102" s="81"/>
      <c r="J102" s="81"/>
      <c r="K102" s="81">
        <f>K103+K104+K105+K106+K107</f>
        <v>1148.9650000000001</v>
      </c>
      <c r="L102" s="84"/>
      <c r="M102" s="85">
        <f t="shared" si="5"/>
        <v>98.49079053053778</v>
      </c>
      <c r="N102" s="86">
        <f t="shared" si="14"/>
        <v>1150.3490000000002</v>
      </c>
      <c r="O102" s="81"/>
      <c r="P102" s="81"/>
      <c r="Q102" s="81">
        <f>Q103+Q104+Q105+Q106+Q107</f>
        <v>1150.3490000000002</v>
      </c>
      <c r="R102" s="76"/>
      <c r="S102" s="87">
        <f t="shared" si="6"/>
        <v>98.60942883030694</v>
      </c>
    </row>
    <row r="103" spans="1:19" ht="36" hidden="1">
      <c r="A103" s="78" t="s">
        <v>8</v>
      </c>
      <c r="B103" s="96" t="s">
        <v>241</v>
      </c>
      <c r="C103" s="80">
        <f t="shared" si="15"/>
        <v>0</v>
      </c>
      <c r="D103" s="81"/>
      <c r="E103" s="81"/>
      <c r="F103" s="82">
        <v>0</v>
      </c>
      <c r="G103" s="83"/>
      <c r="H103" s="80">
        <f t="shared" si="13"/>
        <v>0</v>
      </c>
      <c r="I103" s="81"/>
      <c r="J103" s="81"/>
      <c r="K103" s="81">
        <v>0</v>
      </c>
      <c r="L103" s="84"/>
      <c r="M103" s="85">
        <v>0</v>
      </c>
      <c r="N103" s="86">
        <f t="shared" si="14"/>
        <v>0</v>
      </c>
      <c r="O103" s="81"/>
      <c r="P103" s="81"/>
      <c r="Q103" s="81">
        <v>0</v>
      </c>
      <c r="R103" s="76"/>
      <c r="S103" s="87">
        <v>0</v>
      </c>
    </row>
    <row r="104" spans="1:19" ht="36">
      <c r="A104" s="78" t="s">
        <v>8</v>
      </c>
      <c r="B104" s="96" t="s">
        <v>242</v>
      </c>
      <c r="C104" s="80">
        <f>F104</f>
        <v>307.19</v>
      </c>
      <c r="D104" s="81"/>
      <c r="E104" s="81"/>
      <c r="F104" s="82">
        <v>307.19</v>
      </c>
      <c r="G104" s="83"/>
      <c r="H104" s="80">
        <f t="shared" si="13"/>
        <v>296.573</v>
      </c>
      <c r="I104" s="81"/>
      <c r="J104" s="81"/>
      <c r="K104" s="81">
        <v>296.573</v>
      </c>
      <c r="L104" s="84"/>
      <c r="M104" s="85">
        <f t="shared" si="5"/>
        <v>96.54383280705751</v>
      </c>
      <c r="N104" s="86">
        <v>297.391</v>
      </c>
      <c r="O104" s="81"/>
      <c r="P104" s="81"/>
      <c r="Q104" s="81">
        <v>297.391</v>
      </c>
      <c r="R104" s="76"/>
      <c r="S104" s="87">
        <f t="shared" si="6"/>
        <v>96.81011751684626</v>
      </c>
    </row>
    <row r="105" spans="1:19" ht="36">
      <c r="A105" s="78" t="s">
        <v>9</v>
      </c>
      <c r="B105" s="79" t="s">
        <v>243</v>
      </c>
      <c r="C105" s="80">
        <f t="shared" si="15"/>
        <v>476.184</v>
      </c>
      <c r="D105" s="81"/>
      <c r="E105" s="81"/>
      <c r="F105" s="82">
        <v>476.184</v>
      </c>
      <c r="G105" s="83"/>
      <c r="H105" s="80">
        <f t="shared" si="13"/>
        <v>469.678</v>
      </c>
      <c r="I105" s="81"/>
      <c r="J105" s="81"/>
      <c r="K105" s="81">
        <v>469.678</v>
      </c>
      <c r="L105" s="84"/>
      <c r="M105" s="85">
        <f t="shared" si="5"/>
        <v>98.63372141861129</v>
      </c>
      <c r="N105" s="86">
        <f>Q105</f>
        <v>470.244</v>
      </c>
      <c r="O105" s="81"/>
      <c r="P105" s="81"/>
      <c r="Q105" s="81">
        <v>470.244</v>
      </c>
      <c r="R105" s="76"/>
      <c r="S105" s="87">
        <f t="shared" si="6"/>
        <v>98.75258303512928</v>
      </c>
    </row>
    <row r="106" spans="1:19" ht="36">
      <c r="A106" s="78" t="s">
        <v>10</v>
      </c>
      <c r="B106" s="96" t="s">
        <v>246</v>
      </c>
      <c r="C106" s="80">
        <f t="shared" si="15"/>
        <v>283.71</v>
      </c>
      <c r="D106" s="81"/>
      <c r="E106" s="81"/>
      <c r="F106" s="82">
        <v>283.71</v>
      </c>
      <c r="G106" s="83"/>
      <c r="H106" s="80">
        <f t="shared" si="13"/>
        <v>283.227</v>
      </c>
      <c r="I106" s="81"/>
      <c r="J106" s="81"/>
      <c r="K106" s="81">
        <v>283.227</v>
      </c>
      <c r="L106" s="84"/>
      <c r="M106" s="85">
        <f t="shared" si="5"/>
        <v>99.82975573649149</v>
      </c>
      <c r="N106" s="86">
        <f>Q106</f>
        <v>283.227</v>
      </c>
      <c r="O106" s="81"/>
      <c r="P106" s="81"/>
      <c r="Q106" s="81">
        <v>283.227</v>
      </c>
      <c r="R106" s="76"/>
      <c r="S106" s="87">
        <f t="shared" si="6"/>
        <v>99.82975573649149</v>
      </c>
    </row>
    <row r="107" spans="1:19" ht="72">
      <c r="A107" s="78" t="s">
        <v>16</v>
      </c>
      <c r="B107" s="96" t="s">
        <v>185</v>
      </c>
      <c r="C107" s="80">
        <f t="shared" si="15"/>
        <v>99.487</v>
      </c>
      <c r="D107" s="81"/>
      <c r="E107" s="81"/>
      <c r="F107" s="82">
        <v>99.487</v>
      </c>
      <c r="G107" s="83"/>
      <c r="H107" s="80">
        <f t="shared" si="13"/>
        <v>99.487</v>
      </c>
      <c r="I107" s="81"/>
      <c r="J107" s="81"/>
      <c r="K107" s="81">
        <v>99.487</v>
      </c>
      <c r="L107" s="84"/>
      <c r="M107" s="85">
        <f t="shared" si="5"/>
        <v>100</v>
      </c>
      <c r="N107" s="86">
        <f>Q107</f>
        <v>99.487</v>
      </c>
      <c r="O107" s="81"/>
      <c r="P107" s="81"/>
      <c r="Q107" s="81">
        <v>99.487</v>
      </c>
      <c r="R107" s="76"/>
      <c r="S107" s="87">
        <f t="shared" si="6"/>
        <v>100</v>
      </c>
    </row>
    <row r="108" spans="1:19" ht="128.25" customHeight="1">
      <c r="A108" s="67" t="s">
        <v>57</v>
      </c>
      <c r="B108" s="68" t="s">
        <v>225</v>
      </c>
      <c r="C108" s="69">
        <f t="shared" si="15"/>
        <v>10538.77</v>
      </c>
      <c r="D108" s="70"/>
      <c r="E108" s="70"/>
      <c r="F108" s="71">
        <f>F109+F112</f>
        <v>10538.77</v>
      </c>
      <c r="G108" s="72"/>
      <c r="H108" s="69">
        <f t="shared" si="13"/>
        <v>10442.577</v>
      </c>
      <c r="I108" s="70"/>
      <c r="J108" s="70"/>
      <c r="K108" s="70">
        <f>K109+K112</f>
        <v>10442.577</v>
      </c>
      <c r="L108" s="73"/>
      <c r="M108" s="74">
        <f t="shared" si="5"/>
        <v>99.08724642439297</v>
      </c>
      <c r="N108" s="75">
        <f>Q108</f>
        <v>10442.574</v>
      </c>
      <c r="O108" s="70"/>
      <c r="P108" s="70"/>
      <c r="Q108" s="70">
        <f>Q109+Q112</f>
        <v>10442.574</v>
      </c>
      <c r="R108" s="76"/>
      <c r="S108" s="77">
        <f t="shared" si="6"/>
        <v>99.0872179580729</v>
      </c>
    </row>
    <row r="109" spans="1:19" s="97" customFormat="1" ht="48">
      <c r="A109" s="78" t="s">
        <v>76</v>
      </c>
      <c r="B109" s="79" t="s">
        <v>265</v>
      </c>
      <c r="C109" s="80">
        <f>C110+C111</f>
        <v>8818.628</v>
      </c>
      <c r="D109" s="81"/>
      <c r="E109" s="81"/>
      <c r="F109" s="82">
        <f>F110+F111</f>
        <v>8818.628</v>
      </c>
      <c r="G109" s="83"/>
      <c r="H109" s="80">
        <f t="shared" si="13"/>
        <v>8784.524</v>
      </c>
      <c r="I109" s="81"/>
      <c r="J109" s="81"/>
      <c r="K109" s="81">
        <f>K110+K111</f>
        <v>8784.524</v>
      </c>
      <c r="L109" s="84"/>
      <c r="M109" s="85">
        <f t="shared" si="5"/>
        <v>99.61327317582733</v>
      </c>
      <c r="N109" s="86">
        <f>Q109</f>
        <v>8784.521</v>
      </c>
      <c r="O109" s="81"/>
      <c r="P109" s="81"/>
      <c r="Q109" s="81">
        <f>Q110+Q111</f>
        <v>8784.521</v>
      </c>
      <c r="R109" s="76"/>
      <c r="S109" s="87">
        <f t="shared" si="6"/>
        <v>99.61323915693008</v>
      </c>
    </row>
    <row r="110" spans="1:19" ht="88.5" customHeight="1">
      <c r="A110" s="78" t="s">
        <v>8</v>
      </c>
      <c r="B110" s="79" t="s">
        <v>239</v>
      </c>
      <c r="C110" s="80">
        <f aca="true" t="shared" si="16" ref="C110:C115">F110</f>
        <v>8803.834</v>
      </c>
      <c r="D110" s="81"/>
      <c r="E110" s="81"/>
      <c r="F110" s="82">
        <v>8803.834</v>
      </c>
      <c r="G110" s="83"/>
      <c r="H110" s="80">
        <f aca="true" t="shared" si="17" ref="H110:H115">K110</f>
        <v>8769.73</v>
      </c>
      <c r="I110" s="81"/>
      <c r="J110" s="81"/>
      <c r="K110" s="81">
        <v>8769.73</v>
      </c>
      <c r="L110" s="84"/>
      <c r="M110" s="85">
        <f t="shared" si="5"/>
        <v>99.61262331843147</v>
      </c>
      <c r="N110" s="86">
        <f aca="true" t="shared" si="18" ref="N110:N115">Q110</f>
        <v>8769.727</v>
      </c>
      <c r="O110" s="81"/>
      <c r="P110" s="81"/>
      <c r="Q110" s="81">
        <v>8769.727</v>
      </c>
      <c r="R110" s="76"/>
      <c r="S110" s="87">
        <f t="shared" si="6"/>
        <v>99.61258924236873</v>
      </c>
    </row>
    <row r="111" spans="1:19" ht="64.5" customHeight="1">
      <c r="A111" s="78" t="s">
        <v>9</v>
      </c>
      <c r="B111" s="79" t="s">
        <v>240</v>
      </c>
      <c r="C111" s="80">
        <f t="shared" si="16"/>
        <v>14.794</v>
      </c>
      <c r="D111" s="81"/>
      <c r="E111" s="81"/>
      <c r="F111" s="82">
        <v>14.794</v>
      </c>
      <c r="G111" s="83"/>
      <c r="H111" s="80">
        <f t="shared" si="17"/>
        <v>14.794</v>
      </c>
      <c r="I111" s="81"/>
      <c r="J111" s="81"/>
      <c r="K111" s="81">
        <v>14.794</v>
      </c>
      <c r="L111" s="84"/>
      <c r="M111" s="85">
        <f t="shared" si="5"/>
        <v>100</v>
      </c>
      <c r="N111" s="86">
        <f t="shared" si="18"/>
        <v>14.794</v>
      </c>
      <c r="O111" s="81"/>
      <c r="P111" s="81"/>
      <c r="Q111" s="81">
        <v>14.794</v>
      </c>
      <c r="R111" s="76"/>
      <c r="S111" s="87">
        <f t="shared" si="6"/>
        <v>100</v>
      </c>
    </row>
    <row r="112" spans="1:19" ht="72">
      <c r="A112" s="78" t="s">
        <v>182</v>
      </c>
      <c r="B112" s="91" t="s">
        <v>266</v>
      </c>
      <c r="C112" s="80">
        <f t="shared" si="16"/>
        <v>1720.142</v>
      </c>
      <c r="D112" s="81"/>
      <c r="E112" s="81"/>
      <c r="F112" s="82">
        <f>F113+F114+F115+F116</f>
        <v>1720.142</v>
      </c>
      <c r="G112" s="83"/>
      <c r="H112" s="80">
        <f t="shared" si="17"/>
        <v>1658.053</v>
      </c>
      <c r="I112" s="81"/>
      <c r="J112" s="81"/>
      <c r="K112" s="81">
        <f>K113+K114+K115+K116</f>
        <v>1658.053</v>
      </c>
      <c r="L112" s="84"/>
      <c r="M112" s="85">
        <f t="shared" si="5"/>
        <v>96.39047241448672</v>
      </c>
      <c r="N112" s="86">
        <f t="shared" si="18"/>
        <v>1658.053</v>
      </c>
      <c r="O112" s="81"/>
      <c r="P112" s="81"/>
      <c r="Q112" s="81">
        <f>Q113+Q114+Q115+Q116</f>
        <v>1658.053</v>
      </c>
      <c r="R112" s="76"/>
      <c r="S112" s="87">
        <f t="shared" si="6"/>
        <v>96.39047241448672</v>
      </c>
    </row>
    <row r="113" spans="1:19" ht="36">
      <c r="A113" s="78" t="s">
        <v>8</v>
      </c>
      <c r="B113" s="96" t="s">
        <v>241</v>
      </c>
      <c r="C113" s="80">
        <f t="shared" si="16"/>
        <v>164.592</v>
      </c>
      <c r="D113" s="81"/>
      <c r="E113" s="81"/>
      <c r="F113" s="82">
        <v>164.592</v>
      </c>
      <c r="G113" s="83"/>
      <c r="H113" s="80">
        <f t="shared" si="17"/>
        <v>154.679</v>
      </c>
      <c r="I113" s="81"/>
      <c r="J113" s="81"/>
      <c r="K113" s="81">
        <v>154.679</v>
      </c>
      <c r="L113" s="84"/>
      <c r="M113" s="85">
        <f t="shared" si="5"/>
        <v>93.97722854087684</v>
      </c>
      <c r="N113" s="86">
        <f t="shared" si="18"/>
        <v>154.679</v>
      </c>
      <c r="O113" s="81"/>
      <c r="P113" s="81"/>
      <c r="Q113" s="81">
        <v>154.679</v>
      </c>
      <c r="R113" s="76"/>
      <c r="S113" s="87">
        <f t="shared" si="6"/>
        <v>93.97722854087684</v>
      </c>
    </row>
    <row r="114" spans="1:19" ht="36">
      <c r="A114" s="78" t="s">
        <v>9</v>
      </c>
      <c r="B114" s="96" t="s">
        <v>242</v>
      </c>
      <c r="C114" s="80">
        <f t="shared" si="16"/>
        <v>143.8</v>
      </c>
      <c r="D114" s="81"/>
      <c r="E114" s="81"/>
      <c r="F114" s="82">
        <v>143.8</v>
      </c>
      <c r="G114" s="83"/>
      <c r="H114" s="80">
        <f t="shared" si="17"/>
        <v>123.342</v>
      </c>
      <c r="I114" s="81"/>
      <c r="J114" s="81"/>
      <c r="K114" s="81">
        <v>123.342</v>
      </c>
      <c r="L114" s="84"/>
      <c r="M114" s="85">
        <f t="shared" si="5"/>
        <v>85.77329624478442</v>
      </c>
      <c r="N114" s="86">
        <f t="shared" si="18"/>
        <v>123.342</v>
      </c>
      <c r="O114" s="81"/>
      <c r="P114" s="81"/>
      <c r="Q114" s="81">
        <v>123.342</v>
      </c>
      <c r="R114" s="76"/>
      <c r="S114" s="87">
        <f t="shared" si="6"/>
        <v>85.77329624478442</v>
      </c>
    </row>
    <row r="115" spans="1:19" ht="36">
      <c r="A115" s="78" t="s">
        <v>10</v>
      </c>
      <c r="B115" s="79" t="s">
        <v>243</v>
      </c>
      <c r="C115" s="80">
        <f t="shared" si="16"/>
        <v>554.15</v>
      </c>
      <c r="D115" s="81"/>
      <c r="E115" s="81"/>
      <c r="F115" s="82">
        <v>554.15</v>
      </c>
      <c r="G115" s="83"/>
      <c r="H115" s="80">
        <f t="shared" si="17"/>
        <v>527.813</v>
      </c>
      <c r="I115" s="81"/>
      <c r="J115" s="81"/>
      <c r="K115" s="81">
        <v>527.813</v>
      </c>
      <c r="L115" s="84"/>
      <c r="M115" s="85">
        <f t="shared" si="5"/>
        <v>95.24731570874312</v>
      </c>
      <c r="N115" s="86">
        <f t="shared" si="18"/>
        <v>527.813</v>
      </c>
      <c r="O115" s="81"/>
      <c r="P115" s="81"/>
      <c r="Q115" s="81">
        <v>527.813</v>
      </c>
      <c r="R115" s="76"/>
      <c r="S115" s="87">
        <f t="shared" si="6"/>
        <v>95.24731570874312</v>
      </c>
    </row>
    <row r="116" spans="1:19" ht="27.75" customHeight="1">
      <c r="A116" s="78" t="s">
        <v>16</v>
      </c>
      <c r="B116" s="96" t="s">
        <v>246</v>
      </c>
      <c r="C116" s="80">
        <f>F116</f>
        <v>857.6</v>
      </c>
      <c r="D116" s="81"/>
      <c r="E116" s="81"/>
      <c r="F116" s="82">
        <v>857.6</v>
      </c>
      <c r="G116" s="83"/>
      <c r="H116" s="80">
        <f>K116</f>
        <v>852.219</v>
      </c>
      <c r="I116" s="81"/>
      <c r="J116" s="81"/>
      <c r="K116" s="81">
        <v>852.219</v>
      </c>
      <c r="L116" s="84"/>
      <c r="M116" s="85">
        <f t="shared" si="5"/>
        <v>99.37255130597015</v>
      </c>
      <c r="N116" s="86">
        <f>Q116</f>
        <v>852.219</v>
      </c>
      <c r="O116" s="81"/>
      <c r="P116" s="81"/>
      <c r="Q116" s="81">
        <v>852.219</v>
      </c>
      <c r="R116" s="76"/>
      <c r="S116" s="87">
        <f t="shared" si="6"/>
        <v>99.37255130597015</v>
      </c>
    </row>
    <row r="117" spans="1:19" ht="84.75" customHeight="1">
      <c r="A117" s="67" t="s">
        <v>86</v>
      </c>
      <c r="B117" s="68" t="s">
        <v>226</v>
      </c>
      <c r="C117" s="69">
        <f>E117+F117</f>
        <v>19682.044</v>
      </c>
      <c r="D117" s="70"/>
      <c r="E117" s="70">
        <f>E118+E125+E137+E141+E148+E152+E156+E160</f>
        <v>0</v>
      </c>
      <c r="F117" s="71">
        <f>F118+F125+F137+F141+F148+F152+F156+F160</f>
        <v>19682.044</v>
      </c>
      <c r="G117" s="72"/>
      <c r="H117" s="69">
        <f>J117+K117</f>
        <v>19633.021</v>
      </c>
      <c r="I117" s="70"/>
      <c r="J117" s="70">
        <f>J118+J125+J137+J141+J148+J152+J156+J160</f>
        <v>0</v>
      </c>
      <c r="K117" s="70">
        <f>K118+K125+K137+K141+K148+K152+K156+K160</f>
        <v>19633.021</v>
      </c>
      <c r="L117" s="73"/>
      <c r="M117" s="74">
        <f t="shared" si="5"/>
        <v>99.75092525959194</v>
      </c>
      <c r="N117" s="75">
        <f>P117+Q117</f>
        <v>19650.375</v>
      </c>
      <c r="O117" s="70"/>
      <c r="P117" s="70">
        <f>P118+P125+P137+P141+P148+P152+P156+P160</f>
        <v>0</v>
      </c>
      <c r="Q117" s="70">
        <f>Q118+Q125+Q137+Q141+Q148+Q152+Q156+Q160</f>
        <v>19650.375</v>
      </c>
      <c r="R117" s="164"/>
      <c r="S117" s="77">
        <f>N117/C117*100</f>
        <v>99.8390969962266</v>
      </c>
    </row>
    <row r="118" spans="1:19" s="97" customFormat="1" ht="108">
      <c r="A118" s="78" t="s">
        <v>77</v>
      </c>
      <c r="B118" s="91" t="s">
        <v>267</v>
      </c>
      <c r="C118" s="80">
        <f>E118+F118</f>
        <v>2130.747</v>
      </c>
      <c r="D118" s="81"/>
      <c r="E118" s="81">
        <v>0</v>
      </c>
      <c r="F118" s="82">
        <v>2130.747</v>
      </c>
      <c r="G118" s="83"/>
      <c r="H118" s="80">
        <f>J118+K118</f>
        <v>2118.779</v>
      </c>
      <c r="I118" s="81"/>
      <c r="J118" s="81">
        <v>0</v>
      </c>
      <c r="K118" s="81">
        <v>2118.779</v>
      </c>
      <c r="L118" s="84"/>
      <c r="M118" s="85">
        <f t="shared" si="5"/>
        <v>99.43831904961031</v>
      </c>
      <c r="N118" s="86">
        <f>P118+Q118</f>
        <v>2122.835</v>
      </c>
      <c r="O118" s="81"/>
      <c r="P118" s="81">
        <v>0</v>
      </c>
      <c r="Q118" s="81">
        <v>2122.835</v>
      </c>
      <c r="R118" s="76"/>
      <c r="S118" s="87">
        <f t="shared" si="6"/>
        <v>99.62867482624638</v>
      </c>
    </row>
    <row r="119" spans="1:19" ht="48.75" customHeight="1">
      <c r="A119" s="78" t="s">
        <v>8</v>
      </c>
      <c r="B119" s="88" t="s">
        <v>187</v>
      </c>
      <c r="C119" s="80"/>
      <c r="D119" s="81"/>
      <c r="E119" s="81"/>
      <c r="F119" s="82"/>
      <c r="G119" s="83"/>
      <c r="H119" s="80"/>
      <c r="I119" s="81"/>
      <c r="J119" s="81"/>
      <c r="K119" s="81"/>
      <c r="L119" s="84"/>
      <c r="M119" s="74"/>
      <c r="N119" s="86"/>
      <c r="O119" s="81"/>
      <c r="P119" s="81"/>
      <c r="Q119" s="81"/>
      <c r="R119" s="76"/>
      <c r="S119" s="87"/>
    </row>
    <row r="120" spans="1:19" ht="36">
      <c r="A120" s="78" t="s">
        <v>9</v>
      </c>
      <c r="B120" s="88" t="s">
        <v>188</v>
      </c>
      <c r="C120" s="80"/>
      <c r="D120" s="81"/>
      <c r="E120" s="81"/>
      <c r="F120" s="82"/>
      <c r="G120" s="83"/>
      <c r="H120" s="80"/>
      <c r="I120" s="81"/>
      <c r="J120" s="81"/>
      <c r="K120" s="81"/>
      <c r="L120" s="84"/>
      <c r="M120" s="74"/>
      <c r="N120" s="86"/>
      <c r="O120" s="81"/>
      <c r="P120" s="81"/>
      <c r="Q120" s="81"/>
      <c r="R120" s="76"/>
      <c r="S120" s="87"/>
    </row>
    <row r="121" spans="1:19" ht="36">
      <c r="A121" s="78" t="s">
        <v>10</v>
      </c>
      <c r="B121" s="88" t="s">
        <v>189</v>
      </c>
      <c r="C121" s="80"/>
      <c r="D121" s="81"/>
      <c r="E121" s="81"/>
      <c r="F121" s="82"/>
      <c r="G121" s="83"/>
      <c r="H121" s="80"/>
      <c r="I121" s="81"/>
      <c r="J121" s="81"/>
      <c r="K121" s="81"/>
      <c r="L121" s="84"/>
      <c r="M121" s="74"/>
      <c r="N121" s="86"/>
      <c r="O121" s="81"/>
      <c r="P121" s="81"/>
      <c r="Q121" s="81"/>
      <c r="R121" s="76"/>
      <c r="S121" s="87"/>
    </row>
    <row r="122" spans="1:19" ht="51" customHeight="1">
      <c r="A122" s="78" t="s">
        <v>16</v>
      </c>
      <c r="B122" s="88" t="s">
        <v>194</v>
      </c>
      <c r="C122" s="80"/>
      <c r="D122" s="81"/>
      <c r="E122" s="81"/>
      <c r="F122" s="82"/>
      <c r="G122" s="83"/>
      <c r="H122" s="80"/>
      <c r="I122" s="81"/>
      <c r="J122" s="81"/>
      <c r="K122" s="81"/>
      <c r="L122" s="84"/>
      <c r="M122" s="74"/>
      <c r="N122" s="86"/>
      <c r="O122" s="81"/>
      <c r="P122" s="81"/>
      <c r="Q122" s="81"/>
      <c r="R122" s="76"/>
      <c r="S122" s="87"/>
    </row>
    <row r="123" spans="1:19" ht="84">
      <c r="A123" s="78" t="s">
        <v>17</v>
      </c>
      <c r="B123" s="88" t="s">
        <v>195</v>
      </c>
      <c r="C123" s="80"/>
      <c r="D123" s="81"/>
      <c r="E123" s="81"/>
      <c r="F123" s="82"/>
      <c r="G123" s="83"/>
      <c r="H123" s="80"/>
      <c r="I123" s="81"/>
      <c r="J123" s="81"/>
      <c r="K123" s="81"/>
      <c r="L123" s="84"/>
      <c r="M123" s="74"/>
      <c r="N123" s="86"/>
      <c r="O123" s="81"/>
      <c r="P123" s="81"/>
      <c r="Q123" s="81"/>
      <c r="R123" s="76"/>
      <c r="S123" s="87"/>
    </row>
    <row r="124" spans="1:19" ht="60">
      <c r="A124" s="78" t="s">
        <v>18</v>
      </c>
      <c r="B124" s="88" t="s">
        <v>196</v>
      </c>
      <c r="C124" s="80"/>
      <c r="D124" s="81"/>
      <c r="E124" s="81"/>
      <c r="F124" s="82"/>
      <c r="G124" s="83"/>
      <c r="H124" s="80"/>
      <c r="I124" s="81"/>
      <c r="J124" s="81"/>
      <c r="K124" s="81"/>
      <c r="L124" s="84"/>
      <c r="M124" s="74"/>
      <c r="N124" s="86"/>
      <c r="O124" s="81"/>
      <c r="P124" s="81"/>
      <c r="Q124" s="81"/>
      <c r="R124" s="76"/>
      <c r="S124" s="87"/>
    </row>
    <row r="125" spans="1:19" ht="60">
      <c r="A125" s="78" t="s">
        <v>78</v>
      </c>
      <c r="B125" s="88" t="s">
        <v>268</v>
      </c>
      <c r="C125" s="80">
        <f>E125+F125</f>
        <v>2130.746</v>
      </c>
      <c r="D125" s="81"/>
      <c r="E125" s="81">
        <v>0</v>
      </c>
      <c r="F125" s="82">
        <v>2130.746</v>
      </c>
      <c r="G125" s="83"/>
      <c r="H125" s="80">
        <f>J125+K125</f>
        <v>2118.778</v>
      </c>
      <c r="I125" s="81"/>
      <c r="J125" s="81">
        <v>0</v>
      </c>
      <c r="K125" s="81">
        <v>2118.778</v>
      </c>
      <c r="L125" s="84"/>
      <c r="M125" s="85">
        <f t="shared" si="5"/>
        <v>99.43831878600264</v>
      </c>
      <c r="N125" s="86">
        <f>P125+Q125</f>
        <v>2122.835</v>
      </c>
      <c r="O125" s="81"/>
      <c r="P125" s="81">
        <v>0</v>
      </c>
      <c r="Q125" s="81">
        <v>2122.835</v>
      </c>
      <c r="R125" s="76"/>
      <c r="S125" s="87">
        <f t="shared" si="6"/>
        <v>99.62872158389597</v>
      </c>
    </row>
    <row r="126" spans="1:19" ht="84">
      <c r="A126" s="78" t="s">
        <v>8</v>
      </c>
      <c r="B126" s="88" t="s">
        <v>198</v>
      </c>
      <c r="C126" s="80"/>
      <c r="D126" s="81"/>
      <c r="E126" s="81"/>
      <c r="F126" s="82"/>
      <c r="G126" s="83"/>
      <c r="H126" s="80"/>
      <c r="I126" s="81"/>
      <c r="J126" s="81"/>
      <c r="K126" s="81"/>
      <c r="L126" s="84"/>
      <c r="M126" s="74"/>
      <c r="N126" s="86"/>
      <c r="O126" s="81"/>
      <c r="P126" s="81"/>
      <c r="Q126" s="81"/>
      <c r="R126" s="76"/>
      <c r="S126" s="87"/>
    </row>
    <row r="127" spans="1:19" ht="120">
      <c r="A127" s="78" t="s">
        <v>9</v>
      </c>
      <c r="B127" s="88" t="s">
        <v>2</v>
      </c>
      <c r="C127" s="80"/>
      <c r="D127" s="81"/>
      <c r="E127" s="81"/>
      <c r="F127" s="82"/>
      <c r="G127" s="83"/>
      <c r="H127" s="80"/>
      <c r="I127" s="81"/>
      <c r="J127" s="81"/>
      <c r="K127" s="81"/>
      <c r="L127" s="84"/>
      <c r="M127" s="74"/>
      <c r="N127" s="86"/>
      <c r="O127" s="81"/>
      <c r="P127" s="81"/>
      <c r="Q127" s="81"/>
      <c r="R127" s="76"/>
      <c r="S127" s="87"/>
    </row>
    <row r="128" spans="1:19" ht="99" customHeight="1">
      <c r="A128" s="78" t="s">
        <v>10</v>
      </c>
      <c r="B128" s="88" t="s">
        <v>199</v>
      </c>
      <c r="C128" s="80"/>
      <c r="D128" s="81"/>
      <c r="E128" s="81"/>
      <c r="F128" s="82"/>
      <c r="G128" s="83"/>
      <c r="H128" s="80"/>
      <c r="I128" s="81"/>
      <c r="J128" s="81"/>
      <c r="K128" s="81"/>
      <c r="L128" s="84"/>
      <c r="M128" s="74"/>
      <c r="N128" s="86"/>
      <c r="O128" s="81"/>
      <c r="P128" s="81"/>
      <c r="Q128" s="81"/>
      <c r="R128" s="76"/>
      <c r="S128" s="87"/>
    </row>
    <row r="129" spans="1:19" ht="74.25" customHeight="1">
      <c r="A129" s="78" t="s">
        <v>16</v>
      </c>
      <c r="B129" s="79" t="s">
        <v>200</v>
      </c>
      <c r="C129" s="80"/>
      <c r="D129" s="81"/>
      <c r="E129" s="81"/>
      <c r="F129" s="82"/>
      <c r="G129" s="83"/>
      <c r="H129" s="80"/>
      <c r="I129" s="81"/>
      <c r="J129" s="81"/>
      <c r="K129" s="81"/>
      <c r="L129" s="84"/>
      <c r="M129" s="74"/>
      <c r="N129" s="86"/>
      <c r="O129" s="81"/>
      <c r="P129" s="81"/>
      <c r="Q129" s="81"/>
      <c r="R129" s="76"/>
      <c r="S129" s="87"/>
    </row>
    <row r="130" spans="1:19" ht="84">
      <c r="A130" s="78" t="s">
        <v>17</v>
      </c>
      <c r="B130" s="79" t="s">
        <v>201</v>
      </c>
      <c r="C130" s="80"/>
      <c r="D130" s="81"/>
      <c r="E130" s="81"/>
      <c r="F130" s="82"/>
      <c r="G130" s="83"/>
      <c r="H130" s="80"/>
      <c r="I130" s="81"/>
      <c r="J130" s="81"/>
      <c r="K130" s="81"/>
      <c r="L130" s="84"/>
      <c r="M130" s="74"/>
      <c r="N130" s="86"/>
      <c r="O130" s="81"/>
      <c r="P130" s="81"/>
      <c r="Q130" s="81"/>
      <c r="R130" s="76"/>
      <c r="S130" s="87"/>
    </row>
    <row r="131" spans="1:19" ht="72">
      <c r="A131" s="78" t="s">
        <v>18</v>
      </c>
      <c r="B131" s="79" t="s">
        <v>202</v>
      </c>
      <c r="C131" s="80"/>
      <c r="D131" s="81"/>
      <c r="E131" s="81"/>
      <c r="F131" s="82"/>
      <c r="G131" s="83"/>
      <c r="H131" s="80"/>
      <c r="I131" s="81"/>
      <c r="J131" s="81"/>
      <c r="K131" s="81"/>
      <c r="L131" s="84"/>
      <c r="M131" s="74"/>
      <c r="N131" s="86"/>
      <c r="O131" s="81"/>
      <c r="P131" s="81"/>
      <c r="Q131" s="81"/>
      <c r="R131" s="76"/>
      <c r="S131" s="87"/>
    </row>
    <row r="132" spans="1:19" ht="96">
      <c r="A132" s="78" t="s">
        <v>19</v>
      </c>
      <c r="B132" s="79" t="s">
        <v>203</v>
      </c>
      <c r="C132" s="80"/>
      <c r="D132" s="81"/>
      <c r="E132" s="81"/>
      <c r="F132" s="82"/>
      <c r="G132" s="83"/>
      <c r="H132" s="80"/>
      <c r="I132" s="81"/>
      <c r="J132" s="81"/>
      <c r="K132" s="81"/>
      <c r="L132" s="84"/>
      <c r="M132" s="74"/>
      <c r="N132" s="86"/>
      <c r="O132" s="81"/>
      <c r="P132" s="81"/>
      <c r="Q132" s="81"/>
      <c r="R132" s="76"/>
      <c r="S132" s="87"/>
    </row>
    <row r="133" spans="1:19" ht="132">
      <c r="A133" s="78" t="s">
        <v>20</v>
      </c>
      <c r="B133" s="79" t="s">
        <v>204</v>
      </c>
      <c r="C133" s="80"/>
      <c r="D133" s="81"/>
      <c r="E133" s="81"/>
      <c r="F133" s="82"/>
      <c r="G133" s="83"/>
      <c r="H133" s="80"/>
      <c r="I133" s="81"/>
      <c r="J133" s="81"/>
      <c r="K133" s="81"/>
      <c r="L133" s="84"/>
      <c r="M133" s="74"/>
      <c r="N133" s="86"/>
      <c r="O133" s="81"/>
      <c r="P133" s="81"/>
      <c r="Q133" s="81"/>
      <c r="R133" s="76"/>
      <c r="S133" s="87"/>
    </row>
    <row r="134" spans="1:19" ht="77.25" customHeight="1">
      <c r="A134" s="78" t="s">
        <v>21</v>
      </c>
      <c r="B134" s="79" t="s">
        <v>205</v>
      </c>
      <c r="C134" s="80"/>
      <c r="D134" s="81"/>
      <c r="E134" s="81"/>
      <c r="F134" s="82"/>
      <c r="G134" s="83"/>
      <c r="H134" s="80"/>
      <c r="I134" s="81"/>
      <c r="J134" s="81"/>
      <c r="K134" s="81"/>
      <c r="L134" s="84"/>
      <c r="M134" s="74"/>
      <c r="N134" s="86"/>
      <c r="O134" s="81"/>
      <c r="P134" s="81"/>
      <c r="Q134" s="81"/>
      <c r="R134" s="76"/>
      <c r="S134" s="87"/>
    </row>
    <row r="135" spans="1:19" ht="72">
      <c r="A135" s="78" t="s">
        <v>79</v>
      </c>
      <c r="B135" s="79" t="s">
        <v>206</v>
      </c>
      <c r="C135" s="80"/>
      <c r="D135" s="81"/>
      <c r="E135" s="81"/>
      <c r="F135" s="82"/>
      <c r="G135" s="83"/>
      <c r="H135" s="80"/>
      <c r="I135" s="81"/>
      <c r="J135" s="81"/>
      <c r="K135" s="81"/>
      <c r="L135" s="84"/>
      <c r="M135" s="74"/>
      <c r="N135" s="86"/>
      <c r="O135" s="81"/>
      <c r="P135" s="81"/>
      <c r="Q135" s="81"/>
      <c r="R135" s="76"/>
      <c r="S135" s="87"/>
    </row>
    <row r="136" spans="1:19" ht="120">
      <c r="A136" s="78" t="s">
        <v>80</v>
      </c>
      <c r="B136" s="88" t="s">
        <v>284</v>
      </c>
      <c r="C136" s="80"/>
      <c r="D136" s="81"/>
      <c r="E136" s="81"/>
      <c r="F136" s="82"/>
      <c r="G136" s="83"/>
      <c r="H136" s="80"/>
      <c r="I136" s="81"/>
      <c r="J136" s="81"/>
      <c r="K136" s="81"/>
      <c r="L136" s="84"/>
      <c r="M136" s="74"/>
      <c r="N136" s="86"/>
      <c r="O136" s="81"/>
      <c r="P136" s="81"/>
      <c r="Q136" s="81"/>
      <c r="R136" s="76"/>
      <c r="S136" s="87"/>
    </row>
    <row r="137" spans="1:19" ht="132.75" customHeight="1">
      <c r="A137" s="78" t="s">
        <v>87</v>
      </c>
      <c r="B137" s="88" t="s">
        <v>269</v>
      </c>
      <c r="C137" s="80">
        <f>E137+F137</f>
        <v>9076.984</v>
      </c>
      <c r="D137" s="81"/>
      <c r="E137" s="81">
        <f>E138+E139+E140</f>
        <v>0</v>
      </c>
      <c r="F137" s="82">
        <v>9076.984</v>
      </c>
      <c r="G137" s="83"/>
      <c r="H137" s="80">
        <f>J137+K137</f>
        <v>9076.984</v>
      </c>
      <c r="I137" s="81"/>
      <c r="J137" s="81">
        <f>J138+J139+J140</f>
        <v>0</v>
      </c>
      <c r="K137" s="81">
        <v>9076.984</v>
      </c>
      <c r="L137" s="84"/>
      <c r="M137" s="85">
        <f t="shared" si="5"/>
        <v>100</v>
      </c>
      <c r="N137" s="86">
        <f>P137+Q137</f>
        <v>9076.984</v>
      </c>
      <c r="O137" s="81"/>
      <c r="P137" s="81">
        <f>P138+P139+P140</f>
        <v>0</v>
      </c>
      <c r="Q137" s="81">
        <v>9076.984</v>
      </c>
      <c r="R137" s="76"/>
      <c r="S137" s="87">
        <f t="shared" si="6"/>
        <v>100</v>
      </c>
    </row>
    <row r="138" spans="1:19" ht="36">
      <c r="A138" s="78" t="s">
        <v>8</v>
      </c>
      <c r="B138" s="88" t="s">
        <v>210</v>
      </c>
      <c r="C138" s="80"/>
      <c r="D138" s="81"/>
      <c r="E138" s="81"/>
      <c r="F138" s="82"/>
      <c r="G138" s="83"/>
      <c r="H138" s="80"/>
      <c r="I138" s="81"/>
      <c r="J138" s="81"/>
      <c r="K138" s="81"/>
      <c r="L138" s="84"/>
      <c r="M138" s="74"/>
      <c r="N138" s="86"/>
      <c r="O138" s="81"/>
      <c r="P138" s="81"/>
      <c r="Q138" s="81"/>
      <c r="R138" s="76"/>
      <c r="S138" s="87"/>
    </row>
    <row r="139" spans="1:19" ht="36">
      <c r="A139" s="78" t="s">
        <v>9</v>
      </c>
      <c r="B139" s="88" t="s">
        <v>211</v>
      </c>
      <c r="C139" s="80"/>
      <c r="D139" s="81"/>
      <c r="E139" s="81"/>
      <c r="F139" s="82"/>
      <c r="G139" s="83"/>
      <c r="H139" s="80"/>
      <c r="I139" s="81"/>
      <c r="J139" s="81"/>
      <c r="K139" s="81"/>
      <c r="L139" s="84"/>
      <c r="M139" s="74"/>
      <c r="N139" s="86"/>
      <c r="O139" s="81"/>
      <c r="P139" s="81"/>
      <c r="Q139" s="81"/>
      <c r="R139" s="76"/>
      <c r="S139" s="87"/>
    </row>
    <row r="140" spans="1:19" ht="77.25" customHeight="1">
      <c r="A140" s="78" t="s">
        <v>10</v>
      </c>
      <c r="B140" s="79" t="s">
        <v>212</v>
      </c>
      <c r="C140" s="80"/>
      <c r="D140" s="81"/>
      <c r="E140" s="81"/>
      <c r="F140" s="82"/>
      <c r="G140" s="83"/>
      <c r="H140" s="80"/>
      <c r="I140" s="81"/>
      <c r="J140" s="81"/>
      <c r="K140" s="81"/>
      <c r="L140" s="84"/>
      <c r="M140" s="74"/>
      <c r="N140" s="86"/>
      <c r="O140" s="81"/>
      <c r="P140" s="81"/>
      <c r="Q140" s="81"/>
      <c r="R140" s="76"/>
      <c r="S140" s="87"/>
    </row>
    <row r="141" spans="1:19" ht="60">
      <c r="A141" s="78" t="s">
        <v>88</v>
      </c>
      <c r="B141" s="91" t="s">
        <v>270</v>
      </c>
      <c r="C141" s="80">
        <f>E141+F141</f>
        <v>2130.746</v>
      </c>
      <c r="D141" s="81"/>
      <c r="E141" s="81">
        <v>0</v>
      </c>
      <c r="F141" s="82">
        <v>2130.746</v>
      </c>
      <c r="G141" s="83"/>
      <c r="H141" s="80">
        <f>J141+K141</f>
        <v>2118.778</v>
      </c>
      <c r="I141" s="81"/>
      <c r="J141" s="81">
        <v>0</v>
      </c>
      <c r="K141" s="81">
        <v>2118.778</v>
      </c>
      <c r="L141" s="84"/>
      <c r="M141" s="85">
        <f t="shared" si="5"/>
        <v>99.43831878600264</v>
      </c>
      <c r="N141" s="86">
        <f>P141+Q141</f>
        <v>2122.835</v>
      </c>
      <c r="O141" s="81"/>
      <c r="P141" s="81">
        <v>0</v>
      </c>
      <c r="Q141" s="81">
        <v>2122.835</v>
      </c>
      <c r="R141" s="76"/>
      <c r="S141" s="77"/>
    </row>
    <row r="142" spans="1:19" ht="120">
      <c r="A142" s="78" t="s">
        <v>8</v>
      </c>
      <c r="B142" s="88" t="s">
        <v>213</v>
      </c>
      <c r="C142" s="80"/>
      <c r="D142" s="81"/>
      <c r="E142" s="81"/>
      <c r="F142" s="82"/>
      <c r="G142" s="83"/>
      <c r="H142" s="80"/>
      <c r="I142" s="81"/>
      <c r="J142" s="81"/>
      <c r="K142" s="81"/>
      <c r="L142" s="84"/>
      <c r="M142" s="74"/>
      <c r="N142" s="86"/>
      <c r="O142" s="81"/>
      <c r="P142" s="81"/>
      <c r="Q142" s="81"/>
      <c r="R142" s="76"/>
      <c r="S142" s="87"/>
    </row>
    <row r="143" spans="1:19" ht="60">
      <c r="A143" s="78" t="s">
        <v>9</v>
      </c>
      <c r="B143" s="88" t="s">
        <v>214</v>
      </c>
      <c r="C143" s="80"/>
      <c r="D143" s="81"/>
      <c r="E143" s="81"/>
      <c r="F143" s="82"/>
      <c r="G143" s="83"/>
      <c r="H143" s="80"/>
      <c r="I143" s="81"/>
      <c r="J143" s="81"/>
      <c r="K143" s="81"/>
      <c r="L143" s="84"/>
      <c r="M143" s="74"/>
      <c r="N143" s="86"/>
      <c r="O143" s="81"/>
      <c r="P143" s="81"/>
      <c r="Q143" s="81"/>
      <c r="R143" s="76"/>
      <c r="S143" s="87"/>
    </row>
    <row r="144" spans="1:19" ht="60">
      <c r="A144" s="78" t="s">
        <v>10</v>
      </c>
      <c r="B144" s="88" t="s">
        <v>215</v>
      </c>
      <c r="C144" s="80"/>
      <c r="D144" s="81"/>
      <c r="E144" s="81"/>
      <c r="F144" s="82"/>
      <c r="G144" s="83"/>
      <c r="H144" s="80"/>
      <c r="I144" s="81"/>
      <c r="J144" s="81"/>
      <c r="K144" s="81"/>
      <c r="L144" s="84"/>
      <c r="M144" s="74"/>
      <c r="N144" s="86"/>
      <c r="O144" s="81"/>
      <c r="P144" s="81"/>
      <c r="Q144" s="81"/>
      <c r="R144" s="76"/>
      <c r="S144" s="87"/>
    </row>
    <row r="145" spans="1:19" ht="180">
      <c r="A145" s="78" t="s">
        <v>16</v>
      </c>
      <c r="B145" s="88" t="s">
        <v>216</v>
      </c>
      <c r="C145" s="80"/>
      <c r="D145" s="81"/>
      <c r="E145" s="81"/>
      <c r="F145" s="82"/>
      <c r="G145" s="83"/>
      <c r="H145" s="80"/>
      <c r="I145" s="81"/>
      <c r="J145" s="81"/>
      <c r="K145" s="81"/>
      <c r="L145" s="84"/>
      <c r="M145" s="74"/>
      <c r="N145" s="86"/>
      <c r="O145" s="81"/>
      <c r="P145" s="81"/>
      <c r="Q145" s="81"/>
      <c r="R145" s="76"/>
      <c r="S145" s="87"/>
    </row>
    <row r="146" spans="1:19" ht="72">
      <c r="A146" s="78" t="s">
        <v>17</v>
      </c>
      <c r="B146" s="79" t="s">
        <v>217</v>
      </c>
      <c r="C146" s="80"/>
      <c r="D146" s="81"/>
      <c r="E146" s="81"/>
      <c r="F146" s="82"/>
      <c r="G146" s="83"/>
      <c r="H146" s="80"/>
      <c r="I146" s="81"/>
      <c r="J146" s="81"/>
      <c r="K146" s="81"/>
      <c r="L146" s="84"/>
      <c r="M146" s="74"/>
      <c r="N146" s="86"/>
      <c r="O146" s="81"/>
      <c r="P146" s="81"/>
      <c r="Q146" s="81"/>
      <c r="R146" s="76"/>
      <c r="S146" s="87"/>
    </row>
    <row r="147" spans="1:19" ht="113.25" customHeight="1">
      <c r="A147" s="78" t="s">
        <v>18</v>
      </c>
      <c r="B147" s="79" t="s">
        <v>285</v>
      </c>
      <c r="C147" s="80"/>
      <c r="D147" s="81"/>
      <c r="E147" s="81"/>
      <c r="F147" s="82"/>
      <c r="G147" s="83"/>
      <c r="H147" s="80"/>
      <c r="I147" s="81"/>
      <c r="J147" s="81"/>
      <c r="K147" s="81"/>
      <c r="L147" s="84"/>
      <c r="M147" s="74"/>
      <c r="N147" s="86"/>
      <c r="O147" s="81"/>
      <c r="P147" s="81"/>
      <c r="Q147" s="81"/>
      <c r="R147" s="76"/>
      <c r="S147" s="87"/>
    </row>
    <row r="148" spans="1:19" ht="72.75" customHeight="1">
      <c r="A148" s="78" t="s">
        <v>89</v>
      </c>
      <c r="B148" s="88" t="s">
        <v>271</v>
      </c>
      <c r="C148" s="80">
        <f>E148+F148</f>
        <v>2130.746</v>
      </c>
      <c r="D148" s="81"/>
      <c r="E148" s="81">
        <v>0</v>
      </c>
      <c r="F148" s="82">
        <v>2130.746</v>
      </c>
      <c r="G148" s="83"/>
      <c r="H148" s="80">
        <f>J148+K148</f>
        <v>2118.778</v>
      </c>
      <c r="I148" s="81"/>
      <c r="J148" s="81">
        <v>0</v>
      </c>
      <c r="K148" s="81">
        <v>2118.778</v>
      </c>
      <c r="L148" s="84"/>
      <c r="M148" s="85">
        <f aca="true" t="shared" si="19" ref="M148:M208">H148/C148*100</f>
        <v>99.43831878600264</v>
      </c>
      <c r="N148" s="86">
        <f>P148+Q148</f>
        <v>2122.834</v>
      </c>
      <c r="O148" s="81"/>
      <c r="P148" s="81">
        <v>0</v>
      </c>
      <c r="Q148" s="81">
        <v>2122.834</v>
      </c>
      <c r="R148" s="76"/>
      <c r="S148" s="87">
        <f aca="true" t="shared" si="20" ref="S148:S208">N148/C148*100</f>
        <v>99.62867465197634</v>
      </c>
    </row>
    <row r="149" spans="1:19" ht="87" customHeight="1">
      <c r="A149" s="78" t="s">
        <v>8</v>
      </c>
      <c r="B149" s="79" t="s">
        <v>286</v>
      </c>
      <c r="C149" s="80"/>
      <c r="D149" s="81"/>
      <c r="E149" s="81"/>
      <c r="F149" s="82"/>
      <c r="G149" s="83"/>
      <c r="H149" s="80"/>
      <c r="I149" s="81"/>
      <c r="J149" s="81"/>
      <c r="K149" s="81"/>
      <c r="L149" s="84"/>
      <c r="M149" s="74"/>
      <c r="N149" s="86"/>
      <c r="O149" s="81"/>
      <c r="P149" s="81"/>
      <c r="Q149" s="81"/>
      <c r="R149" s="76"/>
      <c r="S149" s="87"/>
    </row>
    <row r="150" spans="1:19" ht="167.25" customHeight="1">
      <c r="A150" s="78" t="s">
        <v>9</v>
      </c>
      <c r="B150" s="88" t="s">
        <v>287</v>
      </c>
      <c r="C150" s="80"/>
      <c r="D150" s="81"/>
      <c r="E150" s="81"/>
      <c r="F150" s="82"/>
      <c r="G150" s="83"/>
      <c r="H150" s="80"/>
      <c r="I150" s="81"/>
      <c r="J150" s="81"/>
      <c r="K150" s="81"/>
      <c r="L150" s="84"/>
      <c r="M150" s="74"/>
      <c r="N150" s="86"/>
      <c r="O150" s="81"/>
      <c r="P150" s="81"/>
      <c r="Q150" s="81"/>
      <c r="R150" s="76"/>
      <c r="S150" s="87"/>
    </row>
    <row r="151" spans="1:19" ht="36">
      <c r="A151" s="78" t="s">
        <v>10</v>
      </c>
      <c r="B151" s="88" t="s">
        <v>218</v>
      </c>
      <c r="C151" s="80"/>
      <c r="D151" s="81"/>
      <c r="E151" s="81"/>
      <c r="F151" s="82"/>
      <c r="G151" s="83"/>
      <c r="H151" s="80"/>
      <c r="I151" s="81"/>
      <c r="J151" s="81"/>
      <c r="K151" s="81"/>
      <c r="L151" s="84"/>
      <c r="M151" s="74"/>
      <c r="N151" s="86"/>
      <c r="O151" s="81"/>
      <c r="P151" s="81"/>
      <c r="Q151" s="81"/>
      <c r="R151" s="76"/>
      <c r="S151" s="87"/>
    </row>
    <row r="152" spans="1:19" ht="52.5" customHeight="1">
      <c r="A152" s="78" t="s">
        <v>90</v>
      </c>
      <c r="B152" s="88" t="s">
        <v>272</v>
      </c>
      <c r="C152" s="80"/>
      <c r="D152" s="81"/>
      <c r="E152" s="81"/>
      <c r="F152" s="82"/>
      <c r="G152" s="83"/>
      <c r="H152" s="80"/>
      <c r="I152" s="81"/>
      <c r="J152" s="81"/>
      <c r="K152" s="81"/>
      <c r="L152" s="84"/>
      <c r="M152" s="74"/>
      <c r="N152" s="86"/>
      <c r="O152" s="81"/>
      <c r="P152" s="81"/>
      <c r="Q152" s="81"/>
      <c r="R152" s="76"/>
      <c r="S152" s="87"/>
    </row>
    <row r="153" spans="1:19" ht="72">
      <c r="A153" s="78" t="s">
        <v>8</v>
      </c>
      <c r="B153" s="88" t="s">
        <v>219</v>
      </c>
      <c r="C153" s="80"/>
      <c r="D153" s="81"/>
      <c r="E153" s="81"/>
      <c r="F153" s="82"/>
      <c r="G153" s="83"/>
      <c r="H153" s="80"/>
      <c r="I153" s="81"/>
      <c r="J153" s="81"/>
      <c r="K153" s="81"/>
      <c r="L153" s="84"/>
      <c r="M153" s="74"/>
      <c r="N153" s="86"/>
      <c r="O153" s="81"/>
      <c r="P153" s="81"/>
      <c r="Q153" s="81"/>
      <c r="R153" s="76"/>
      <c r="S153" s="87"/>
    </row>
    <row r="154" spans="1:19" ht="39.75" customHeight="1">
      <c r="A154" s="78" t="s">
        <v>9</v>
      </c>
      <c r="B154" s="88" t="s">
        <v>220</v>
      </c>
      <c r="C154" s="80"/>
      <c r="D154" s="81"/>
      <c r="E154" s="81"/>
      <c r="F154" s="82"/>
      <c r="G154" s="83"/>
      <c r="H154" s="80"/>
      <c r="I154" s="81"/>
      <c r="J154" s="81"/>
      <c r="K154" s="81"/>
      <c r="L154" s="84"/>
      <c r="M154" s="74"/>
      <c r="N154" s="86"/>
      <c r="O154" s="81"/>
      <c r="P154" s="81"/>
      <c r="Q154" s="81"/>
      <c r="R154" s="76"/>
      <c r="S154" s="87"/>
    </row>
    <row r="155" spans="1:19" ht="48">
      <c r="A155" s="78" t="s">
        <v>10</v>
      </c>
      <c r="B155" s="88" t="s">
        <v>221</v>
      </c>
      <c r="C155" s="80"/>
      <c r="D155" s="81"/>
      <c r="E155" s="81"/>
      <c r="F155" s="82"/>
      <c r="G155" s="83"/>
      <c r="H155" s="80"/>
      <c r="I155" s="81"/>
      <c r="J155" s="81"/>
      <c r="K155" s="81"/>
      <c r="L155" s="84"/>
      <c r="M155" s="74"/>
      <c r="N155" s="86"/>
      <c r="O155" s="81"/>
      <c r="P155" s="81"/>
      <c r="Q155" s="81"/>
      <c r="R155" s="76"/>
      <c r="S155" s="87"/>
    </row>
    <row r="156" spans="1:19" ht="90" customHeight="1">
      <c r="A156" s="78" t="s">
        <v>91</v>
      </c>
      <c r="B156" s="79" t="s">
        <v>273</v>
      </c>
      <c r="C156" s="80">
        <f>E156+F156</f>
        <v>1845.916</v>
      </c>
      <c r="D156" s="81"/>
      <c r="E156" s="81">
        <v>0</v>
      </c>
      <c r="F156" s="82">
        <v>1845.916</v>
      </c>
      <c r="G156" s="83"/>
      <c r="H156" s="80">
        <f>J156+K156</f>
        <v>1844.788</v>
      </c>
      <c r="I156" s="81"/>
      <c r="J156" s="81">
        <v>0</v>
      </c>
      <c r="K156" s="81">
        <v>1844.788</v>
      </c>
      <c r="L156" s="84"/>
      <c r="M156" s="85">
        <f t="shared" si="19"/>
        <v>99.93889212726906</v>
      </c>
      <c r="N156" s="86">
        <f>P156+Q156</f>
        <v>1845.916</v>
      </c>
      <c r="O156" s="81"/>
      <c r="P156" s="81">
        <v>0</v>
      </c>
      <c r="Q156" s="81">
        <v>1845.916</v>
      </c>
      <c r="R156" s="76"/>
      <c r="S156" s="87">
        <f>N156/C156*100</f>
        <v>100</v>
      </c>
    </row>
    <row r="157" spans="1:19" ht="97.5" customHeight="1">
      <c r="A157" s="78" t="s">
        <v>8</v>
      </c>
      <c r="B157" s="88" t="s">
        <v>3</v>
      </c>
      <c r="C157" s="80"/>
      <c r="D157" s="81"/>
      <c r="E157" s="81"/>
      <c r="F157" s="82"/>
      <c r="G157" s="83"/>
      <c r="H157" s="80"/>
      <c r="I157" s="81"/>
      <c r="J157" s="81"/>
      <c r="K157" s="81"/>
      <c r="L157" s="84"/>
      <c r="M157" s="74"/>
      <c r="N157" s="86"/>
      <c r="O157" s="81"/>
      <c r="P157" s="81"/>
      <c r="Q157" s="81"/>
      <c r="R157" s="76"/>
      <c r="S157" s="87"/>
    </row>
    <row r="158" spans="1:19" ht="148.5" customHeight="1">
      <c r="A158" s="78" t="s">
        <v>9</v>
      </c>
      <c r="B158" s="88" t="s">
        <v>222</v>
      </c>
      <c r="C158" s="80"/>
      <c r="D158" s="81"/>
      <c r="E158" s="81"/>
      <c r="F158" s="82"/>
      <c r="G158" s="83"/>
      <c r="H158" s="80"/>
      <c r="I158" s="81"/>
      <c r="J158" s="81"/>
      <c r="K158" s="81"/>
      <c r="L158" s="84"/>
      <c r="M158" s="74"/>
      <c r="N158" s="86"/>
      <c r="O158" s="81"/>
      <c r="P158" s="81"/>
      <c r="Q158" s="81"/>
      <c r="R158" s="76"/>
      <c r="S158" s="87"/>
    </row>
    <row r="159" spans="1:19" ht="48">
      <c r="A159" s="78" t="s">
        <v>10</v>
      </c>
      <c r="B159" s="88" t="s">
        <v>223</v>
      </c>
      <c r="C159" s="80"/>
      <c r="D159" s="81"/>
      <c r="E159" s="81"/>
      <c r="F159" s="82"/>
      <c r="G159" s="83"/>
      <c r="H159" s="80"/>
      <c r="I159" s="81"/>
      <c r="J159" s="81"/>
      <c r="K159" s="81"/>
      <c r="L159" s="84"/>
      <c r="M159" s="74"/>
      <c r="N159" s="86"/>
      <c r="O159" s="81"/>
      <c r="P159" s="81"/>
      <c r="Q159" s="81"/>
      <c r="R159" s="76"/>
      <c r="S159" s="87"/>
    </row>
    <row r="160" spans="1:19" ht="72">
      <c r="A160" s="78" t="s">
        <v>92</v>
      </c>
      <c r="B160" s="88" t="s">
        <v>274</v>
      </c>
      <c r="C160" s="80">
        <f>E160+F160</f>
        <v>236.159</v>
      </c>
      <c r="D160" s="81"/>
      <c r="E160" s="81">
        <v>0</v>
      </c>
      <c r="F160" s="82">
        <v>236.159</v>
      </c>
      <c r="G160" s="83"/>
      <c r="H160" s="80">
        <f>J160+K160</f>
        <v>236.136</v>
      </c>
      <c r="I160" s="81"/>
      <c r="J160" s="81">
        <v>0</v>
      </c>
      <c r="K160" s="81">
        <v>236.136</v>
      </c>
      <c r="L160" s="84"/>
      <c r="M160" s="85">
        <f t="shared" si="19"/>
        <v>99.99026079886856</v>
      </c>
      <c r="N160" s="86">
        <f>P160+Q160</f>
        <v>236.136</v>
      </c>
      <c r="O160" s="81"/>
      <c r="P160" s="81">
        <v>0</v>
      </c>
      <c r="Q160" s="81">
        <v>236.136</v>
      </c>
      <c r="R160" s="76"/>
      <c r="S160" s="87">
        <f t="shared" si="20"/>
        <v>99.99026079886856</v>
      </c>
    </row>
    <row r="161" spans="1:19" ht="108">
      <c r="A161" s="78" t="s">
        <v>8</v>
      </c>
      <c r="B161" s="139" t="s">
        <v>173</v>
      </c>
      <c r="C161" s="80"/>
      <c r="D161" s="81"/>
      <c r="E161" s="81"/>
      <c r="F161" s="82"/>
      <c r="G161" s="83"/>
      <c r="H161" s="80"/>
      <c r="I161" s="81"/>
      <c r="J161" s="81"/>
      <c r="K161" s="81"/>
      <c r="L161" s="84"/>
      <c r="M161" s="74"/>
      <c r="N161" s="86"/>
      <c r="O161" s="81"/>
      <c r="P161" s="81"/>
      <c r="Q161" s="81"/>
      <c r="R161" s="76"/>
      <c r="S161" s="87"/>
    </row>
    <row r="162" spans="1:19" ht="36">
      <c r="A162" s="78" t="s">
        <v>9</v>
      </c>
      <c r="B162" s="88" t="s">
        <v>174</v>
      </c>
      <c r="C162" s="80"/>
      <c r="D162" s="81"/>
      <c r="E162" s="81"/>
      <c r="F162" s="82"/>
      <c r="G162" s="83"/>
      <c r="H162" s="80"/>
      <c r="I162" s="81"/>
      <c r="J162" s="81"/>
      <c r="K162" s="81"/>
      <c r="L162" s="84"/>
      <c r="M162" s="74"/>
      <c r="N162" s="86"/>
      <c r="O162" s="81"/>
      <c r="P162" s="81"/>
      <c r="Q162" s="81"/>
      <c r="R162" s="76"/>
      <c r="S162" s="87"/>
    </row>
    <row r="163" spans="1:19" ht="36">
      <c r="A163" s="78" t="s">
        <v>10</v>
      </c>
      <c r="B163" s="88" t="s">
        <v>175</v>
      </c>
      <c r="C163" s="80"/>
      <c r="D163" s="81"/>
      <c r="E163" s="81"/>
      <c r="F163" s="82"/>
      <c r="G163" s="83"/>
      <c r="H163" s="80"/>
      <c r="I163" s="81"/>
      <c r="J163" s="81"/>
      <c r="K163" s="81"/>
      <c r="L163" s="84"/>
      <c r="M163" s="74"/>
      <c r="N163" s="86"/>
      <c r="O163" s="81"/>
      <c r="P163" s="81"/>
      <c r="Q163" s="81"/>
      <c r="R163" s="76"/>
      <c r="S163" s="87"/>
    </row>
    <row r="164" spans="1:19" ht="60">
      <c r="A164" s="78" t="s">
        <v>16</v>
      </c>
      <c r="B164" s="88" t="s">
        <v>176</v>
      </c>
      <c r="C164" s="80"/>
      <c r="D164" s="81"/>
      <c r="E164" s="81"/>
      <c r="F164" s="82"/>
      <c r="G164" s="83"/>
      <c r="H164" s="80"/>
      <c r="I164" s="81"/>
      <c r="J164" s="81"/>
      <c r="K164" s="81"/>
      <c r="L164" s="84"/>
      <c r="M164" s="74"/>
      <c r="N164" s="86"/>
      <c r="O164" s="81"/>
      <c r="P164" s="81"/>
      <c r="Q164" s="81"/>
      <c r="R164" s="76"/>
      <c r="S164" s="87"/>
    </row>
    <row r="165" spans="1:19" ht="60">
      <c r="A165" s="78" t="s">
        <v>17</v>
      </c>
      <c r="B165" s="88" t="s">
        <v>180</v>
      </c>
      <c r="C165" s="80"/>
      <c r="D165" s="81"/>
      <c r="E165" s="81"/>
      <c r="F165" s="82"/>
      <c r="G165" s="83"/>
      <c r="H165" s="80"/>
      <c r="I165" s="81"/>
      <c r="J165" s="81"/>
      <c r="K165" s="81"/>
      <c r="L165" s="84"/>
      <c r="M165" s="74"/>
      <c r="N165" s="86"/>
      <c r="O165" s="81"/>
      <c r="P165" s="81"/>
      <c r="Q165" s="81"/>
      <c r="R165" s="76"/>
      <c r="S165" s="87"/>
    </row>
    <row r="166" spans="1:19" ht="132" customHeight="1">
      <c r="A166" s="67" t="s">
        <v>93</v>
      </c>
      <c r="B166" s="68" t="s">
        <v>237</v>
      </c>
      <c r="C166" s="69">
        <f>C167+C172+C176</f>
        <v>12607.945</v>
      </c>
      <c r="D166" s="81"/>
      <c r="E166" s="81"/>
      <c r="F166" s="71">
        <f>F167+F172+F176</f>
        <v>12607.945</v>
      </c>
      <c r="G166" s="83"/>
      <c r="H166" s="69">
        <f>H167+H172+H176</f>
        <v>12480.021999999999</v>
      </c>
      <c r="I166" s="81"/>
      <c r="J166" s="81"/>
      <c r="K166" s="70">
        <f>K167+K172+K176</f>
        <v>12480.021999999999</v>
      </c>
      <c r="L166" s="84"/>
      <c r="M166" s="74">
        <f t="shared" si="19"/>
        <v>98.9853778708584</v>
      </c>
      <c r="N166" s="75">
        <f>N167+N172+N176</f>
        <v>12419.541000000001</v>
      </c>
      <c r="O166" s="81"/>
      <c r="P166" s="81"/>
      <c r="Q166" s="70">
        <f>Q167+Q172+Q176</f>
        <v>12419.541000000001</v>
      </c>
      <c r="R166" s="76"/>
      <c r="S166" s="77">
        <f t="shared" si="20"/>
        <v>98.50567241529052</v>
      </c>
    </row>
    <row r="167" spans="1:19" ht="60">
      <c r="A167" s="78" t="s">
        <v>171</v>
      </c>
      <c r="B167" s="79" t="s">
        <v>275</v>
      </c>
      <c r="C167" s="80">
        <f>C168+C169+C170+C171</f>
        <v>10109.912999999999</v>
      </c>
      <c r="D167" s="81"/>
      <c r="E167" s="81"/>
      <c r="F167" s="82">
        <f>F168+F169+F170+F171</f>
        <v>10109.912999999999</v>
      </c>
      <c r="G167" s="83"/>
      <c r="H167" s="80">
        <f>H168+H169+H170+H171</f>
        <v>10036.911</v>
      </c>
      <c r="I167" s="81"/>
      <c r="J167" s="81"/>
      <c r="K167" s="81">
        <f>K168+K169+K170+K171</f>
        <v>10036.911</v>
      </c>
      <c r="L167" s="84"/>
      <c r="M167" s="85">
        <f t="shared" si="19"/>
        <v>99.27791663489094</v>
      </c>
      <c r="N167" s="86">
        <f>N168+N169+N170+N171</f>
        <v>10025.083</v>
      </c>
      <c r="O167" s="81"/>
      <c r="P167" s="81"/>
      <c r="Q167" s="81">
        <f>Q168+Q169+Q170+Q171</f>
        <v>10025.083</v>
      </c>
      <c r="R167" s="76"/>
      <c r="S167" s="87">
        <f t="shared" si="20"/>
        <v>99.16092255195473</v>
      </c>
    </row>
    <row r="168" spans="1:19" ht="60">
      <c r="A168" s="78" t="s">
        <v>8</v>
      </c>
      <c r="B168" s="79" t="s">
        <v>146</v>
      </c>
      <c r="C168" s="80">
        <f>F168</f>
        <v>9455.224</v>
      </c>
      <c r="D168" s="81"/>
      <c r="E168" s="81"/>
      <c r="F168" s="82">
        <v>9455.224</v>
      </c>
      <c r="G168" s="83"/>
      <c r="H168" s="80">
        <f>K168</f>
        <v>9421.153</v>
      </c>
      <c r="I168" s="81"/>
      <c r="J168" s="81"/>
      <c r="K168" s="81">
        <v>9421.153</v>
      </c>
      <c r="L168" s="84"/>
      <c r="M168" s="85">
        <f t="shared" si="19"/>
        <v>99.63965951520557</v>
      </c>
      <c r="N168" s="86">
        <f>Q168</f>
        <v>9421.153</v>
      </c>
      <c r="O168" s="81"/>
      <c r="P168" s="81"/>
      <c r="Q168" s="81">
        <v>9421.153</v>
      </c>
      <c r="R168" s="76"/>
      <c r="S168" s="87">
        <f t="shared" si="20"/>
        <v>99.63965951520557</v>
      </c>
    </row>
    <row r="169" spans="1:19" ht="24">
      <c r="A169" s="78" t="s">
        <v>9</v>
      </c>
      <c r="B169" s="79" t="s">
        <v>147</v>
      </c>
      <c r="C169" s="80">
        <f>F169</f>
        <v>210.014</v>
      </c>
      <c r="D169" s="81"/>
      <c r="E169" s="81"/>
      <c r="F169" s="82">
        <v>210.014</v>
      </c>
      <c r="G169" s="83"/>
      <c r="H169" s="80">
        <f>K169</f>
        <v>195.132</v>
      </c>
      <c r="I169" s="81"/>
      <c r="J169" s="81"/>
      <c r="K169" s="81">
        <v>195.132</v>
      </c>
      <c r="L169" s="84"/>
      <c r="M169" s="85">
        <f t="shared" si="19"/>
        <v>92.91380574628359</v>
      </c>
      <c r="N169" s="86">
        <f>Q169</f>
        <v>206.688</v>
      </c>
      <c r="O169" s="81"/>
      <c r="P169" s="81"/>
      <c r="Q169" s="81">
        <v>206.688</v>
      </c>
      <c r="R169" s="76"/>
      <c r="S169" s="87">
        <f t="shared" si="20"/>
        <v>98.41629605645336</v>
      </c>
    </row>
    <row r="170" spans="1:19" ht="36">
      <c r="A170" s="78" t="s">
        <v>10</v>
      </c>
      <c r="B170" s="79" t="s">
        <v>148</v>
      </c>
      <c r="C170" s="80">
        <f>F170</f>
        <v>430.733</v>
      </c>
      <c r="D170" s="81"/>
      <c r="E170" s="81"/>
      <c r="F170" s="82">
        <v>430.733</v>
      </c>
      <c r="G170" s="83"/>
      <c r="H170" s="80">
        <f>K170</f>
        <v>409.376</v>
      </c>
      <c r="I170" s="81"/>
      <c r="J170" s="81"/>
      <c r="K170" s="81">
        <v>409.376</v>
      </c>
      <c r="L170" s="84"/>
      <c r="M170" s="85">
        <f t="shared" si="19"/>
        <v>95.04170797222409</v>
      </c>
      <c r="N170" s="86">
        <f>Q170</f>
        <v>385.992</v>
      </c>
      <c r="O170" s="81"/>
      <c r="P170" s="81"/>
      <c r="Q170" s="81">
        <v>385.992</v>
      </c>
      <c r="R170" s="76"/>
      <c r="S170" s="87">
        <f t="shared" si="20"/>
        <v>89.61282279277418</v>
      </c>
    </row>
    <row r="171" spans="1:19" ht="48">
      <c r="A171" s="78" t="s">
        <v>16</v>
      </c>
      <c r="B171" s="79" t="s">
        <v>238</v>
      </c>
      <c r="C171" s="80">
        <f>F171</f>
        <v>13.942</v>
      </c>
      <c r="D171" s="81"/>
      <c r="E171" s="81"/>
      <c r="F171" s="82">
        <v>13.942</v>
      </c>
      <c r="G171" s="83"/>
      <c r="H171" s="80">
        <f>K171</f>
        <v>11.25</v>
      </c>
      <c r="I171" s="81"/>
      <c r="J171" s="81"/>
      <c r="K171" s="81">
        <v>11.25</v>
      </c>
      <c r="L171" s="84"/>
      <c r="M171" s="85">
        <f t="shared" si="19"/>
        <v>80.69143594893129</v>
      </c>
      <c r="N171" s="86">
        <f>Q171</f>
        <v>11.25</v>
      </c>
      <c r="O171" s="81"/>
      <c r="P171" s="81"/>
      <c r="Q171" s="81">
        <v>11.25</v>
      </c>
      <c r="R171" s="76"/>
      <c r="S171" s="87">
        <f t="shared" si="20"/>
        <v>80.69143594893129</v>
      </c>
    </row>
    <row r="172" spans="1:19" s="130" customFormat="1" ht="24">
      <c r="A172" s="129" t="s">
        <v>172</v>
      </c>
      <c r="B172" s="89" t="s">
        <v>150</v>
      </c>
      <c r="C172" s="158">
        <f>C173+C174+C175</f>
        <v>1433.7979999999998</v>
      </c>
      <c r="D172" s="159"/>
      <c r="E172" s="159"/>
      <c r="F172" s="160">
        <f>F173+F174+F175</f>
        <v>1433.7979999999998</v>
      </c>
      <c r="G172" s="161"/>
      <c r="H172" s="158">
        <f>H173+H174+H175</f>
        <v>1396.425</v>
      </c>
      <c r="I172" s="159"/>
      <c r="J172" s="159"/>
      <c r="K172" s="159">
        <f>K173+K174+K175</f>
        <v>1396.425</v>
      </c>
      <c r="L172" s="172"/>
      <c r="M172" s="169">
        <f t="shared" si="19"/>
        <v>97.39342641013589</v>
      </c>
      <c r="N172" s="163">
        <f>N173+N174+N175</f>
        <v>1363.741</v>
      </c>
      <c r="O172" s="159"/>
      <c r="P172" s="159"/>
      <c r="Q172" s="159">
        <f>Q173+Q174+Q175</f>
        <v>1363.741</v>
      </c>
      <c r="R172" s="162"/>
      <c r="S172" s="171">
        <f t="shared" si="20"/>
        <v>95.11388633545312</v>
      </c>
    </row>
    <row r="173" spans="1:19" ht="72">
      <c r="A173" s="78" t="s">
        <v>8</v>
      </c>
      <c r="B173" s="91" t="s">
        <v>151</v>
      </c>
      <c r="C173" s="80">
        <f>F173</f>
        <v>280.4</v>
      </c>
      <c r="D173" s="81"/>
      <c r="E173" s="81"/>
      <c r="F173" s="82">
        <v>280.4</v>
      </c>
      <c r="G173" s="83"/>
      <c r="H173" s="80">
        <f>K173</f>
        <v>257.767</v>
      </c>
      <c r="I173" s="81"/>
      <c r="J173" s="81"/>
      <c r="K173" s="81">
        <v>257.767</v>
      </c>
      <c r="L173" s="84"/>
      <c r="M173" s="85">
        <f t="shared" si="19"/>
        <v>91.92831669044223</v>
      </c>
      <c r="N173" s="86">
        <f>Q173</f>
        <v>232.563</v>
      </c>
      <c r="O173" s="81"/>
      <c r="P173" s="81"/>
      <c r="Q173" s="81">
        <v>232.563</v>
      </c>
      <c r="R173" s="76"/>
      <c r="S173" s="87">
        <f t="shared" si="20"/>
        <v>82.93972895863052</v>
      </c>
    </row>
    <row r="174" spans="1:19" ht="60">
      <c r="A174" s="78" t="s">
        <v>9</v>
      </c>
      <c r="B174" s="91" t="s">
        <v>152</v>
      </c>
      <c r="C174" s="80">
        <f>F174</f>
        <v>0</v>
      </c>
      <c r="D174" s="81"/>
      <c r="E174" s="81"/>
      <c r="F174" s="82">
        <v>0</v>
      </c>
      <c r="G174" s="83"/>
      <c r="H174" s="80">
        <f>K174</f>
        <v>0</v>
      </c>
      <c r="I174" s="81"/>
      <c r="J174" s="81"/>
      <c r="K174" s="81">
        <v>0</v>
      </c>
      <c r="L174" s="84"/>
      <c r="M174" s="85">
        <v>0</v>
      </c>
      <c r="N174" s="86">
        <f>Q174</f>
        <v>0</v>
      </c>
      <c r="O174" s="81"/>
      <c r="P174" s="81"/>
      <c r="Q174" s="81">
        <v>0</v>
      </c>
      <c r="R174" s="76"/>
      <c r="S174" s="87">
        <v>0</v>
      </c>
    </row>
    <row r="175" spans="1:19" ht="36">
      <c r="A175" s="78" t="s">
        <v>10</v>
      </c>
      <c r="B175" s="91" t="s">
        <v>153</v>
      </c>
      <c r="C175" s="80">
        <f>F175</f>
        <v>1153.398</v>
      </c>
      <c r="D175" s="81"/>
      <c r="E175" s="81"/>
      <c r="F175" s="82">
        <v>1153.398</v>
      </c>
      <c r="G175" s="83"/>
      <c r="H175" s="80">
        <f>K175</f>
        <v>1138.658</v>
      </c>
      <c r="I175" s="81"/>
      <c r="J175" s="81"/>
      <c r="K175" s="81">
        <v>1138.658</v>
      </c>
      <c r="L175" s="84"/>
      <c r="M175" s="85">
        <f t="shared" si="19"/>
        <v>98.72203697249346</v>
      </c>
      <c r="N175" s="86">
        <f>Q175</f>
        <v>1131.178</v>
      </c>
      <c r="O175" s="81"/>
      <c r="P175" s="81"/>
      <c r="Q175" s="81">
        <v>1131.178</v>
      </c>
      <c r="R175" s="76"/>
      <c r="S175" s="87">
        <f t="shared" si="20"/>
        <v>98.07351842122148</v>
      </c>
    </row>
    <row r="176" spans="1:19" s="130" customFormat="1" ht="36">
      <c r="A176" s="129" t="s">
        <v>183</v>
      </c>
      <c r="B176" s="90" t="s">
        <v>154</v>
      </c>
      <c r="C176" s="158">
        <f>C177+C178</f>
        <v>1064.234</v>
      </c>
      <c r="D176" s="159"/>
      <c r="E176" s="159"/>
      <c r="F176" s="160">
        <f>F177+F178</f>
        <v>1064.234</v>
      </c>
      <c r="G176" s="161"/>
      <c r="H176" s="158">
        <f>H177+H178</f>
        <v>1046.686</v>
      </c>
      <c r="I176" s="159"/>
      <c r="J176" s="159"/>
      <c r="K176" s="159">
        <f>K177+K178</f>
        <v>1046.686</v>
      </c>
      <c r="L176" s="172"/>
      <c r="M176" s="169">
        <f t="shared" si="19"/>
        <v>98.35111451053058</v>
      </c>
      <c r="N176" s="163">
        <f>N177+N178</f>
        <v>1030.717</v>
      </c>
      <c r="O176" s="159"/>
      <c r="P176" s="159"/>
      <c r="Q176" s="159">
        <f>Q177+Q178</f>
        <v>1030.717</v>
      </c>
      <c r="R176" s="162"/>
      <c r="S176" s="171">
        <f t="shared" si="20"/>
        <v>96.85059864653827</v>
      </c>
    </row>
    <row r="177" spans="1:19" ht="48">
      <c r="A177" s="78" t="s">
        <v>8</v>
      </c>
      <c r="B177" s="91" t="s">
        <v>155</v>
      </c>
      <c r="C177" s="80">
        <f aca="true" t="shared" si="21" ref="C177:C188">F177</f>
        <v>383.676</v>
      </c>
      <c r="D177" s="81"/>
      <c r="E177" s="81"/>
      <c r="F177" s="82">
        <v>383.676</v>
      </c>
      <c r="G177" s="83"/>
      <c r="H177" s="80">
        <f aca="true" t="shared" si="22" ref="H177:H188">K177</f>
        <v>366.128</v>
      </c>
      <c r="I177" s="81"/>
      <c r="J177" s="81"/>
      <c r="K177" s="81">
        <v>366.128</v>
      </c>
      <c r="L177" s="84"/>
      <c r="M177" s="85">
        <f t="shared" si="19"/>
        <v>95.42634931556834</v>
      </c>
      <c r="N177" s="86">
        <f aca="true" t="shared" si="23" ref="N177:N188">Q177</f>
        <v>366.128</v>
      </c>
      <c r="O177" s="81"/>
      <c r="P177" s="81"/>
      <c r="Q177" s="81">
        <v>366.128</v>
      </c>
      <c r="R177" s="76"/>
      <c r="S177" s="87">
        <f t="shared" si="20"/>
        <v>95.42634931556834</v>
      </c>
    </row>
    <row r="178" spans="1:19" ht="36">
      <c r="A178" s="78" t="s">
        <v>9</v>
      </c>
      <c r="B178" s="98" t="s">
        <v>156</v>
      </c>
      <c r="C178" s="80">
        <f t="shared" si="21"/>
        <v>680.558</v>
      </c>
      <c r="D178" s="81"/>
      <c r="E178" s="81"/>
      <c r="F178" s="82">
        <v>680.558</v>
      </c>
      <c r="G178" s="83"/>
      <c r="H178" s="80">
        <f t="shared" si="22"/>
        <v>680.558</v>
      </c>
      <c r="I178" s="81"/>
      <c r="J178" s="81"/>
      <c r="K178" s="81">
        <v>680.558</v>
      </c>
      <c r="L178" s="84"/>
      <c r="M178" s="85">
        <f t="shared" si="19"/>
        <v>100</v>
      </c>
      <c r="N178" s="86">
        <f t="shared" si="23"/>
        <v>664.589</v>
      </c>
      <c r="O178" s="81"/>
      <c r="P178" s="81"/>
      <c r="Q178" s="81">
        <v>664.589</v>
      </c>
      <c r="R178" s="76"/>
      <c r="S178" s="87">
        <f t="shared" si="20"/>
        <v>97.65354312196757</v>
      </c>
    </row>
    <row r="179" spans="1:19" ht="132">
      <c r="A179" s="67" t="s">
        <v>140</v>
      </c>
      <c r="B179" s="68" t="s">
        <v>96</v>
      </c>
      <c r="C179" s="69">
        <f t="shared" si="21"/>
        <v>6058.639999999999</v>
      </c>
      <c r="D179" s="70"/>
      <c r="E179" s="70"/>
      <c r="F179" s="71">
        <f>F180+F185+F187</f>
        <v>6058.639999999999</v>
      </c>
      <c r="G179" s="72"/>
      <c r="H179" s="69">
        <f t="shared" si="22"/>
        <v>5967.72</v>
      </c>
      <c r="I179" s="70"/>
      <c r="J179" s="70"/>
      <c r="K179" s="70">
        <f>K180+K185+K187</f>
        <v>5967.72</v>
      </c>
      <c r="L179" s="73"/>
      <c r="M179" s="74">
        <f t="shared" si="19"/>
        <v>98.4993331836848</v>
      </c>
      <c r="N179" s="75">
        <f t="shared" si="23"/>
        <v>5966.809</v>
      </c>
      <c r="O179" s="70"/>
      <c r="P179" s="70"/>
      <c r="Q179" s="70">
        <f>Q180+Q185+Q187</f>
        <v>5966.809</v>
      </c>
      <c r="R179" s="76"/>
      <c r="S179" s="77">
        <f t="shared" si="20"/>
        <v>98.48429680588384</v>
      </c>
    </row>
    <row r="180" spans="1:19" s="130" customFormat="1" ht="72">
      <c r="A180" s="129" t="s">
        <v>186</v>
      </c>
      <c r="B180" s="89" t="s">
        <v>190</v>
      </c>
      <c r="C180" s="158">
        <f t="shared" si="21"/>
        <v>5353.54</v>
      </c>
      <c r="D180" s="159"/>
      <c r="E180" s="159"/>
      <c r="F180" s="160">
        <f>F181+F182+F183+F184</f>
        <v>5353.54</v>
      </c>
      <c r="G180" s="161"/>
      <c r="H180" s="158">
        <f t="shared" si="22"/>
        <v>5306.88</v>
      </c>
      <c r="I180" s="159"/>
      <c r="J180" s="159"/>
      <c r="K180" s="159">
        <f>K181+K182+K183+K184</f>
        <v>5306.88</v>
      </c>
      <c r="L180" s="172"/>
      <c r="M180" s="169">
        <f t="shared" si="19"/>
        <v>99.12842717155378</v>
      </c>
      <c r="N180" s="163">
        <f t="shared" si="23"/>
        <v>5306.707</v>
      </c>
      <c r="O180" s="159"/>
      <c r="P180" s="159"/>
      <c r="Q180" s="159">
        <f>Q181+Q182+Q183+Q184</f>
        <v>5306.707</v>
      </c>
      <c r="R180" s="162"/>
      <c r="S180" s="171">
        <f t="shared" si="20"/>
        <v>99.12519566492452</v>
      </c>
    </row>
    <row r="181" spans="1:19" ht="60">
      <c r="A181" s="78" t="s">
        <v>8</v>
      </c>
      <c r="B181" s="79" t="s">
        <v>146</v>
      </c>
      <c r="C181" s="80">
        <f t="shared" si="21"/>
        <v>4123.75</v>
      </c>
      <c r="D181" s="81"/>
      <c r="E181" s="81"/>
      <c r="F181" s="82">
        <v>4123.75</v>
      </c>
      <c r="G181" s="83"/>
      <c r="H181" s="80">
        <f t="shared" si="22"/>
        <v>4098.97</v>
      </c>
      <c r="I181" s="81"/>
      <c r="J181" s="81"/>
      <c r="K181" s="81">
        <v>4098.97</v>
      </c>
      <c r="L181" s="84"/>
      <c r="M181" s="85">
        <f t="shared" si="19"/>
        <v>99.39909063352532</v>
      </c>
      <c r="N181" s="86">
        <f t="shared" si="23"/>
        <v>4098.97</v>
      </c>
      <c r="O181" s="81"/>
      <c r="P181" s="81"/>
      <c r="Q181" s="81">
        <v>4098.97</v>
      </c>
      <c r="R181" s="76"/>
      <c r="S181" s="87">
        <f t="shared" si="20"/>
        <v>99.39909063352532</v>
      </c>
    </row>
    <row r="182" spans="1:19" ht="25.5" customHeight="1">
      <c r="A182" s="78" t="s">
        <v>9</v>
      </c>
      <c r="B182" s="79" t="s">
        <v>147</v>
      </c>
      <c r="C182" s="80">
        <f t="shared" si="21"/>
        <v>750.47</v>
      </c>
      <c r="D182" s="81"/>
      <c r="E182" s="81"/>
      <c r="F182" s="82">
        <v>750.47</v>
      </c>
      <c r="G182" s="83"/>
      <c r="H182" s="80">
        <f t="shared" si="22"/>
        <v>730.486</v>
      </c>
      <c r="I182" s="81"/>
      <c r="J182" s="81"/>
      <c r="K182" s="81">
        <v>730.486</v>
      </c>
      <c r="L182" s="84"/>
      <c r="M182" s="85">
        <f t="shared" si="19"/>
        <v>97.33713539515236</v>
      </c>
      <c r="N182" s="86">
        <f t="shared" si="23"/>
        <v>730.313</v>
      </c>
      <c r="O182" s="81"/>
      <c r="P182" s="81"/>
      <c r="Q182" s="81">
        <v>730.313</v>
      </c>
      <c r="R182" s="76"/>
      <c r="S182" s="87">
        <f t="shared" si="20"/>
        <v>97.31408317454395</v>
      </c>
    </row>
    <row r="183" spans="1:19" ht="36">
      <c r="A183" s="78" t="s">
        <v>10</v>
      </c>
      <c r="B183" s="79" t="s">
        <v>148</v>
      </c>
      <c r="C183" s="80">
        <f t="shared" si="21"/>
        <v>1.36</v>
      </c>
      <c r="D183" s="81"/>
      <c r="E183" s="81"/>
      <c r="F183" s="82">
        <v>1.36</v>
      </c>
      <c r="G183" s="83"/>
      <c r="H183" s="80">
        <f t="shared" si="22"/>
        <v>1.09</v>
      </c>
      <c r="I183" s="81"/>
      <c r="J183" s="81"/>
      <c r="K183" s="81">
        <v>1.09</v>
      </c>
      <c r="L183" s="84"/>
      <c r="M183" s="85">
        <f t="shared" si="19"/>
        <v>80.14705882352942</v>
      </c>
      <c r="N183" s="86">
        <f t="shared" si="23"/>
        <v>1.09</v>
      </c>
      <c r="O183" s="81"/>
      <c r="P183" s="81"/>
      <c r="Q183" s="81">
        <v>1.09</v>
      </c>
      <c r="R183" s="76"/>
      <c r="S183" s="87">
        <f t="shared" si="20"/>
        <v>80.14705882352942</v>
      </c>
    </row>
    <row r="184" spans="1:19" ht="91.5" customHeight="1">
      <c r="A184" s="78" t="s">
        <v>16</v>
      </c>
      <c r="B184" s="88" t="s">
        <v>170</v>
      </c>
      <c r="C184" s="80">
        <f t="shared" si="21"/>
        <v>477.96</v>
      </c>
      <c r="D184" s="81"/>
      <c r="E184" s="81"/>
      <c r="F184" s="82">
        <v>477.96</v>
      </c>
      <c r="G184" s="83"/>
      <c r="H184" s="80">
        <f t="shared" si="22"/>
        <v>476.334</v>
      </c>
      <c r="I184" s="81"/>
      <c r="J184" s="81"/>
      <c r="K184" s="81">
        <v>476.334</v>
      </c>
      <c r="L184" s="84"/>
      <c r="M184" s="85">
        <f t="shared" si="19"/>
        <v>99.65980416771278</v>
      </c>
      <c r="N184" s="86">
        <f t="shared" si="23"/>
        <v>476.334</v>
      </c>
      <c r="O184" s="81"/>
      <c r="P184" s="81"/>
      <c r="Q184" s="81">
        <v>476.334</v>
      </c>
      <c r="R184" s="76"/>
      <c r="S184" s="87">
        <f t="shared" si="20"/>
        <v>99.65980416771278</v>
      </c>
    </row>
    <row r="185" spans="1:19" s="130" customFormat="1" ht="36">
      <c r="A185" s="129" t="s">
        <v>208</v>
      </c>
      <c r="B185" s="89" t="s">
        <v>138</v>
      </c>
      <c r="C185" s="158">
        <f t="shared" si="21"/>
        <v>535.41</v>
      </c>
      <c r="D185" s="159"/>
      <c r="E185" s="159"/>
      <c r="F185" s="160">
        <f>F186</f>
        <v>535.41</v>
      </c>
      <c r="G185" s="161"/>
      <c r="H185" s="158">
        <f t="shared" si="22"/>
        <v>495.081</v>
      </c>
      <c r="I185" s="159"/>
      <c r="J185" s="159"/>
      <c r="K185" s="159">
        <f>K186</f>
        <v>495.081</v>
      </c>
      <c r="L185" s="172"/>
      <c r="M185" s="169">
        <f t="shared" si="19"/>
        <v>92.46764162044042</v>
      </c>
      <c r="N185" s="163">
        <f t="shared" si="23"/>
        <v>494.343</v>
      </c>
      <c r="O185" s="159"/>
      <c r="P185" s="159"/>
      <c r="Q185" s="159">
        <f>Q186</f>
        <v>494.343</v>
      </c>
      <c r="R185" s="162"/>
      <c r="S185" s="171">
        <f t="shared" si="20"/>
        <v>92.32980332829048</v>
      </c>
    </row>
    <row r="186" spans="1:19" ht="60">
      <c r="A186" s="78" t="s">
        <v>8</v>
      </c>
      <c r="B186" s="79" t="s">
        <v>139</v>
      </c>
      <c r="C186" s="80">
        <f t="shared" si="21"/>
        <v>535.41</v>
      </c>
      <c r="D186" s="81"/>
      <c r="E186" s="81"/>
      <c r="F186" s="82">
        <v>535.41</v>
      </c>
      <c r="G186" s="83"/>
      <c r="H186" s="80">
        <f t="shared" si="22"/>
        <v>495.081</v>
      </c>
      <c r="I186" s="81"/>
      <c r="J186" s="81"/>
      <c r="K186" s="81">
        <v>495.081</v>
      </c>
      <c r="L186" s="84"/>
      <c r="M186" s="85">
        <f t="shared" si="19"/>
        <v>92.46764162044042</v>
      </c>
      <c r="N186" s="86">
        <f t="shared" si="23"/>
        <v>494.343</v>
      </c>
      <c r="O186" s="81"/>
      <c r="P186" s="81"/>
      <c r="Q186" s="81">
        <v>494.343</v>
      </c>
      <c r="R186" s="76"/>
      <c r="S186" s="87">
        <f t="shared" si="20"/>
        <v>92.32980332829048</v>
      </c>
    </row>
    <row r="187" spans="1:19" s="130" customFormat="1" ht="48">
      <c r="A187" s="129" t="s">
        <v>209</v>
      </c>
      <c r="B187" s="90" t="s">
        <v>136</v>
      </c>
      <c r="C187" s="158">
        <f t="shared" si="21"/>
        <v>169.69</v>
      </c>
      <c r="D187" s="159"/>
      <c r="E187" s="159"/>
      <c r="F187" s="160">
        <f>F188</f>
        <v>169.69</v>
      </c>
      <c r="G187" s="161"/>
      <c r="H187" s="158">
        <f t="shared" si="22"/>
        <v>165.759</v>
      </c>
      <c r="I187" s="159"/>
      <c r="J187" s="159"/>
      <c r="K187" s="159">
        <f>K188</f>
        <v>165.759</v>
      </c>
      <c r="L187" s="172"/>
      <c r="M187" s="169">
        <f t="shared" si="19"/>
        <v>97.68342271200423</v>
      </c>
      <c r="N187" s="163">
        <f t="shared" si="23"/>
        <v>165.759</v>
      </c>
      <c r="O187" s="159"/>
      <c r="P187" s="159"/>
      <c r="Q187" s="159">
        <f>Q188</f>
        <v>165.759</v>
      </c>
      <c r="R187" s="162"/>
      <c r="S187" s="171">
        <f t="shared" si="20"/>
        <v>97.68342271200423</v>
      </c>
    </row>
    <row r="188" spans="1:19" ht="48">
      <c r="A188" s="78" t="s">
        <v>8</v>
      </c>
      <c r="B188" s="91" t="s">
        <v>155</v>
      </c>
      <c r="C188" s="80">
        <f t="shared" si="21"/>
        <v>169.69</v>
      </c>
      <c r="D188" s="81"/>
      <c r="E188" s="81"/>
      <c r="F188" s="82">
        <v>169.69</v>
      </c>
      <c r="G188" s="83"/>
      <c r="H188" s="80">
        <f t="shared" si="22"/>
        <v>165.759</v>
      </c>
      <c r="I188" s="81"/>
      <c r="J188" s="81"/>
      <c r="K188" s="81">
        <v>165.759</v>
      </c>
      <c r="L188" s="84"/>
      <c r="M188" s="85">
        <f t="shared" si="19"/>
        <v>97.68342271200423</v>
      </c>
      <c r="N188" s="86">
        <f t="shared" si="23"/>
        <v>165.759</v>
      </c>
      <c r="O188" s="81"/>
      <c r="P188" s="81"/>
      <c r="Q188" s="81">
        <v>165.759</v>
      </c>
      <c r="R188" s="76"/>
      <c r="S188" s="87">
        <f t="shared" si="20"/>
        <v>97.68342271200423</v>
      </c>
    </row>
    <row r="189" spans="1:19" ht="108">
      <c r="A189" s="67" t="s">
        <v>94</v>
      </c>
      <c r="B189" s="68" t="s">
        <v>177</v>
      </c>
      <c r="C189" s="69">
        <f aca="true" t="shared" si="24" ref="C189:C205">F189</f>
        <v>5281.803000000001</v>
      </c>
      <c r="D189" s="70"/>
      <c r="E189" s="70"/>
      <c r="F189" s="71">
        <f>F190+F193</f>
        <v>5281.803000000001</v>
      </c>
      <c r="G189" s="72"/>
      <c r="H189" s="69">
        <f aca="true" t="shared" si="25" ref="H189:H201">K189</f>
        <v>5212.023999999999</v>
      </c>
      <c r="I189" s="70"/>
      <c r="J189" s="70"/>
      <c r="K189" s="70">
        <f>K190+K193</f>
        <v>5212.023999999999</v>
      </c>
      <c r="L189" s="73"/>
      <c r="M189" s="74">
        <f t="shared" si="19"/>
        <v>98.67887916304335</v>
      </c>
      <c r="N189" s="75">
        <f aca="true" t="shared" si="26" ref="N189:N201">Q189</f>
        <v>5251.6990000000005</v>
      </c>
      <c r="O189" s="70"/>
      <c r="P189" s="70"/>
      <c r="Q189" s="70">
        <f>Q190+Q193</f>
        <v>5251.6990000000005</v>
      </c>
      <c r="R189" s="76"/>
      <c r="S189" s="77">
        <f t="shared" si="20"/>
        <v>99.4300431121721</v>
      </c>
    </row>
    <row r="190" spans="1:19" ht="49.5" customHeight="1">
      <c r="A190" s="78" t="s">
        <v>145</v>
      </c>
      <c r="B190" s="79" t="s">
        <v>276</v>
      </c>
      <c r="C190" s="80">
        <f t="shared" si="24"/>
        <v>4638.075000000001</v>
      </c>
      <c r="D190" s="81"/>
      <c r="E190" s="81"/>
      <c r="F190" s="82">
        <f>F191+F192</f>
        <v>4638.075000000001</v>
      </c>
      <c r="G190" s="83"/>
      <c r="H190" s="80">
        <f t="shared" si="25"/>
        <v>4608.463</v>
      </c>
      <c r="I190" s="81"/>
      <c r="J190" s="81"/>
      <c r="K190" s="81">
        <f>K191+K192</f>
        <v>4608.463</v>
      </c>
      <c r="L190" s="84"/>
      <c r="M190" s="85">
        <f t="shared" si="19"/>
        <v>99.36154546875588</v>
      </c>
      <c r="N190" s="86">
        <f t="shared" si="26"/>
        <v>4614.822</v>
      </c>
      <c r="O190" s="81"/>
      <c r="P190" s="81"/>
      <c r="Q190" s="81">
        <f>Q191+Q192</f>
        <v>4614.822</v>
      </c>
      <c r="R190" s="76"/>
      <c r="S190" s="87">
        <f t="shared" si="20"/>
        <v>99.49864976310214</v>
      </c>
    </row>
    <row r="191" spans="1:19" ht="88.5" customHeight="1">
      <c r="A191" s="78" t="s">
        <v>8</v>
      </c>
      <c r="B191" s="79" t="s">
        <v>239</v>
      </c>
      <c r="C191" s="80">
        <f t="shared" si="24"/>
        <v>4581.185</v>
      </c>
      <c r="D191" s="81"/>
      <c r="E191" s="81"/>
      <c r="F191" s="82">
        <v>4581.185</v>
      </c>
      <c r="G191" s="83"/>
      <c r="H191" s="80">
        <f t="shared" si="25"/>
        <v>4567.825</v>
      </c>
      <c r="I191" s="81"/>
      <c r="J191" s="81"/>
      <c r="K191" s="81">
        <v>4567.825</v>
      </c>
      <c r="L191" s="84"/>
      <c r="M191" s="85">
        <f t="shared" si="19"/>
        <v>99.70837239709812</v>
      </c>
      <c r="N191" s="86">
        <f t="shared" si="26"/>
        <v>4574.184</v>
      </c>
      <c r="O191" s="81"/>
      <c r="P191" s="81"/>
      <c r="Q191" s="81">
        <v>4574.184</v>
      </c>
      <c r="R191" s="76"/>
      <c r="S191" s="87">
        <f t="shared" si="20"/>
        <v>99.8471792778506</v>
      </c>
    </row>
    <row r="192" spans="1:19" ht="63.75" customHeight="1">
      <c r="A192" s="78" t="s">
        <v>9</v>
      </c>
      <c r="B192" s="79" t="s">
        <v>4</v>
      </c>
      <c r="C192" s="80">
        <f t="shared" si="24"/>
        <v>56.89</v>
      </c>
      <c r="D192" s="81"/>
      <c r="E192" s="81"/>
      <c r="F192" s="82">
        <v>56.89</v>
      </c>
      <c r="G192" s="83"/>
      <c r="H192" s="80">
        <f t="shared" si="25"/>
        <v>40.638</v>
      </c>
      <c r="I192" s="81"/>
      <c r="J192" s="81"/>
      <c r="K192" s="81">
        <v>40.638</v>
      </c>
      <c r="L192" s="84"/>
      <c r="M192" s="85">
        <f t="shared" si="19"/>
        <v>71.43258920724203</v>
      </c>
      <c r="N192" s="86">
        <f t="shared" si="26"/>
        <v>40.638</v>
      </c>
      <c r="O192" s="81"/>
      <c r="P192" s="81"/>
      <c r="Q192" s="81">
        <v>40.638</v>
      </c>
      <c r="R192" s="76"/>
      <c r="S192" s="87">
        <f t="shared" si="20"/>
        <v>71.43258920724203</v>
      </c>
    </row>
    <row r="193" spans="1:19" ht="72">
      <c r="A193" s="78" t="s">
        <v>149</v>
      </c>
      <c r="B193" s="79" t="s">
        <v>277</v>
      </c>
      <c r="C193" s="80">
        <f t="shared" si="24"/>
        <v>643.728</v>
      </c>
      <c r="D193" s="81"/>
      <c r="E193" s="81"/>
      <c r="F193" s="82">
        <f>F194+F195+F196</f>
        <v>643.728</v>
      </c>
      <c r="G193" s="83"/>
      <c r="H193" s="80">
        <f t="shared" si="25"/>
        <v>603.5609999999999</v>
      </c>
      <c r="I193" s="81"/>
      <c r="J193" s="81"/>
      <c r="K193" s="81">
        <f>K194+K195+K196</f>
        <v>603.5609999999999</v>
      </c>
      <c r="L193" s="84"/>
      <c r="M193" s="85">
        <f t="shared" si="19"/>
        <v>93.76025277757064</v>
      </c>
      <c r="N193" s="86">
        <f t="shared" si="26"/>
        <v>636.877</v>
      </c>
      <c r="O193" s="81"/>
      <c r="P193" s="81"/>
      <c r="Q193" s="81">
        <f>Q194+Q195+Q196</f>
        <v>636.877</v>
      </c>
      <c r="R193" s="76"/>
      <c r="S193" s="87">
        <f t="shared" si="20"/>
        <v>98.9357306191435</v>
      </c>
    </row>
    <row r="194" spans="1:19" ht="36">
      <c r="A194" s="78" t="s">
        <v>8</v>
      </c>
      <c r="B194" s="96" t="s">
        <v>242</v>
      </c>
      <c r="C194" s="80">
        <f t="shared" si="24"/>
        <v>463.243</v>
      </c>
      <c r="D194" s="81"/>
      <c r="E194" s="81"/>
      <c r="F194" s="82">
        <v>463.243</v>
      </c>
      <c r="G194" s="83"/>
      <c r="H194" s="80">
        <f t="shared" si="25"/>
        <v>463.613</v>
      </c>
      <c r="I194" s="81"/>
      <c r="J194" s="81"/>
      <c r="K194" s="81">
        <v>463.613</v>
      </c>
      <c r="L194" s="84"/>
      <c r="M194" s="85">
        <f t="shared" si="19"/>
        <v>100.07987168721384</v>
      </c>
      <c r="N194" s="86">
        <f t="shared" si="26"/>
        <v>463.243</v>
      </c>
      <c r="O194" s="81"/>
      <c r="P194" s="81"/>
      <c r="Q194" s="81">
        <v>463.243</v>
      </c>
      <c r="R194" s="76"/>
      <c r="S194" s="87">
        <f t="shared" si="20"/>
        <v>100</v>
      </c>
    </row>
    <row r="195" spans="1:19" ht="36">
      <c r="A195" s="78" t="s">
        <v>9</v>
      </c>
      <c r="B195" s="79" t="s">
        <v>243</v>
      </c>
      <c r="C195" s="80">
        <f t="shared" si="24"/>
        <v>157.185</v>
      </c>
      <c r="D195" s="81"/>
      <c r="E195" s="81"/>
      <c r="F195" s="82">
        <v>157.185</v>
      </c>
      <c r="G195" s="83"/>
      <c r="H195" s="80">
        <f t="shared" si="25"/>
        <v>116.648</v>
      </c>
      <c r="I195" s="81"/>
      <c r="J195" s="81"/>
      <c r="K195" s="81">
        <v>116.648</v>
      </c>
      <c r="L195" s="84"/>
      <c r="M195" s="85">
        <f t="shared" si="19"/>
        <v>74.2106435092407</v>
      </c>
      <c r="N195" s="86">
        <f t="shared" si="26"/>
        <v>150.334</v>
      </c>
      <c r="O195" s="81"/>
      <c r="P195" s="81"/>
      <c r="Q195" s="81">
        <v>150.334</v>
      </c>
      <c r="R195" s="76"/>
      <c r="S195" s="87">
        <f t="shared" si="20"/>
        <v>95.6414416133855</v>
      </c>
    </row>
    <row r="196" spans="1:19" ht="36">
      <c r="A196" s="78" t="s">
        <v>10</v>
      </c>
      <c r="B196" s="96" t="s">
        <v>246</v>
      </c>
      <c r="C196" s="80">
        <f t="shared" si="24"/>
        <v>23.3</v>
      </c>
      <c r="D196" s="81"/>
      <c r="E196" s="81"/>
      <c r="F196" s="82">
        <v>23.3</v>
      </c>
      <c r="G196" s="83"/>
      <c r="H196" s="80">
        <f t="shared" si="25"/>
        <v>23.3</v>
      </c>
      <c r="I196" s="81"/>
      <c r="J196" s="81"/>
      <c r="K196" s="81">
        <v>23.3</v>
      </c>
      <c r="L196" s="84"/>
      <c r="M196" s="85">
        <f t="shared" si="19"/>
        <v>100</v>
      </c>
      <c r="N196" s="86">
        <f t="shared" si="26"/>
        <v>23.3</v>
      </c>
      <c r="O196" s="81"/>
      <c r="P196" s="81"/>
      <c r="Q196" s="81">
        <v>23.3</v>
      </c>
      <c r="R196" s="76"/>
      <c r="S196" s="87">
        <f t="shared" si="20"/>
        <v>100</v>
      </c>
    </row>
    <row r="197" spans="1:19" ht="108">
      <c r="A197" s="67" t="s">
        <v>184</v>
      </c>
      <c r="B197" s="68" t="s">
        <v>110</v>
      </c>
      <c r="C197" s="69">
        <f t="shared" si="24"/>
        <v>19326.94</v>
      </c>
      <c r="D197" s="70"/>
      <c r="E197" s="70"/>
      <c r="F197" s="71">
        <f>F198+F201</f>
        <v>19326.94</v>
      </c>
      <c r="G197" s="72"/>
      <c r="H197" s="69">
        <f t="shared" si="25"/>
        <v>19269.802</v>
      </c>
      <c r="I197" s="70"/>
      <c r="J197" s="70"/>
      <c r="K197" s="70">
        <f>K198+K201</f>
        <v>19269.802</v>
      </c>
      <c r="L197" s="73"/>
      <c r="M197" s="74">
        <f t="shared" si="19"/>
        <v>99.70436085588304</v>
      </c>
      <c r="N197" s="75">
        <f t="shared" si="26"/>
        <v>19269.802</v>
      </c>
      <c r="O197" s="70"/>
      <c r="P197" s="70"/>
      <c r="Q197" s="70">
        <f>Q198+Q201</f>
        <v>19269.802</v>
      </c>
      <c r="R197" s="76"/>
      <c r="S197" s="77">
        <f t="shared" si="20"/>
        <v>99.70436085588304</v>
      </c>
    </row>
    <row r="198" spans="1:19" ht="48">
      <c r="A198" s="78" t="s">
        <v>134</v>
      </c>
      <c r="B198" s="79" t="s">
        <v>278</v>
      </c>
      <c r="C198" s="80">
        <f t="shared" si="24"/>
        <v>16207.499</v>
      </c>
      <c r="D198" s="81"/>
      <c r="E198" s="81"/>
      <c r="F198" s="82">
        <f>F199+F200</f>
        <v>16207.499</v>
      </c>
      <c r="G198" s="83"/>
      <c r="H198" s="80">
        <f t="shared" si="25"/>
        <v>16152.427</v>
      </c>
      <c r="I198" s="81"/>
      <c r="J198" s="81"/>
      <c r="K198" s="81">
        <f>K199+K200</f>
        <v>16152.427</v>
      </c>
      <c r="L198" s="84"/>
      <c r="M198" s="85">
        <f t="shared" si="19"/>
        <v>99.6602066734664</v>
      </c>
      <c r="N198" s="86">
        <f t="shared" si="26"/>
        <v>16152.427</v>
      </c>
      <c r="O198" s="81"/>
      <c r="P198" s="81"/>
      <c r="Q198" s="81">
        <f>Q199+Q200</f>
        <v>16152.427</v>
      </c>
      <c r="R198" s="76"/>
      <c r="S198" s="87">
        <f t="shared" si="20"/>
        <v>99.6602066734664</v>
      </c>
    </row>
    <row r="199" spans="1:19" ht="85.5" customHeight="1">
      <c r="A199" s="78" t="s">
        <v>8</v>
      </c>
      <c r="B199" s="79" t="s">
        <v>239</v>
      </c>
      <c r="C199" s="80">
        <f t="shared" si="24"/>
        <v>16076.789</v>
      </c>
      <c r="D199" s="81"/>
      <c r="E199" s="81"/>
      <c r="F199" s="82">
        <v>16076.789</v>
      </c>
      <c r="G199" s="83"/>
      <c r="H199" s="80">
        <f>K199</f>
        <v>16021.717</v>
      </c>
      <c r="I199" s="81"/>
      <c r="J199" s="81"/>
      <c r="K199" s="81">
        <v>16021.717</v>
      </c>
      <c r="L199" s="84"/>
      <c r="M199" s="85">
        <f t="shared" si="19"/>
        <v>99.65744403313373</v>
      </c>
      <c r="N199" s="86">
        <f t="shared" si="26"/>
        <v>16021.717</v>
      </c>
      <c r="O199" s="81"/>
      <c r="P199" s="81"/>
      <c r="Q199" s="81">
        <v>16021.717</v>
      </c>
      <c r="R199" s="76"/>
      <c r="S199" s="87">
        <f t="shared" si="20"/>
        <v>99.65744403313373</v>
      </c>
    </row>
    <row r="200" spans="1:19" ht="65.25" customHeight="1">
      <c r="A200" s="78" t="s">
        <v>9</v>
      </c>
      <c r="B200" s="79" t="s">
        <v>240</v>
      </c>
      <c r="C200" s="80">
        <f t="shared" si="24"/>
        <v>130.71</v>
      </c>
      <c r="D200" s="81"/>
      <c r="E200" s="81"/>
      <c r="F200" s="82">
        <v>130.71</v>
      </c>
      <c r="G200" s="83"/>
      <c r="H200" s="80">
        <f t="shared" si="25"/>
        <v>130.71</v>
      </c>
      <c r="I200" s="81"/>
      <c r="J200" s="81"/>
      <c r="K200" s="81">
        <v>130.71</v>
      </c>
      <c r="L200" s="84"/>
      <c r="M200" s="85">
        <f t="shared" si="19"/>
        <v>100</v>
      </c>
      <c r="N200" s="86">
        <f t="shared" si="26"/>
        <v>130.71</v>
      </c>
      <c r="O200" s="81"/>
      <c r="P200" s="81"/>
      <c r="Q200" s="81">
        <v>130.71</v>
      </c>
      <c r="R200" s="76"/>
      <c r="S200" s="87">
        <f t="shared" si="20"/>
        <v>100</v>
      </c>
    </row>
    <row r="201" spans="1:19" ht="72">
      <c r="A201" s="78" t="s">
        <v>135</v>
      </c>
      <c r="B201" s="79" t="s">
        <v>279</v>
      </c>
      <c r="C201" s="80">
        <f t="shared" si="24"/>
        <v>3119.441</v>
      </c>
      <c r="D201" s="81"/>
      <c r="E201" s="81"/>
      <c r="F201" s="82">
        <f>F202+F203+F204+F205</f>
        <v>3119.441</v>
      </c>
      <c r="G201" s="83"/>
      <c r="H201" s="80">
        <f t="shared" si="25"/>
        <v>3117.375</v>
      </c>
      <c r="I201" s="81"/>
      <c r="J201" s="81"/>
      <c r="K201" s="81">
        <f>K202+K203+K204+K205</f>
        <v>3117.375</v>
      </c>
      <c r="L201" s="84"/>
      <c r="M201" s="85">
        <f t="shared" si="19"/>
        <v>99.93377018510688</v>
      </c>
      <c r="N201" s="86">
        <f t="shared" si="26"/>
        <v>3117.375</v>
      </c>
      <c r="O201" s="81"/>
      <c r="P201" s="81"/>
      <c r="Q201" s="81">
        <f>Q202+Q203+Q204+Q205</f>
        <v>3117.375</v>
      </c>
      <c r="R201" s="76"/>
      <c r="S201" s="87">
        <f t="shared" si="20"/>
        <v>99.93377018510688</v>
      </c>
    </row>
    <row r="202" spans="1:19" ht="36">
      <c r="A202" s="78" t="s">
        <v>8</v>
      </c>
      <c r="B202" s="96" t="s">
        <v>241</v>
      </c>
      <c r="C202" s="80">
        <f>F202</f>
        <v>624.427</v>
      </c>
      <c r="D202" s="81"/>
      <c r="E202" s="81"/>
      <c r="F202" s="82">
        <v>624.427</v>
      </c>
      <c r="G202" s="83"/>
      <c r="H202" s="80">
        <f aca="true" t="shared" si="27" ref="H202:H207">K202</f>
        <v>624.427</v>
      </c>
      <c r="I202" s="81"/>
      <c r="J202" s="81"/>
      <c r="K202" s="81">
        <v>624.427</v>
      </c>
      <c r="L202" s="84"/>
      <c r="M202" s="85">
        <f t="shared" si="19"/>
        <v>100</v>
      </c>
      <c r="N202" s="86">
        <f aca="true" t="shared" si="28" ref="N202:N207">Q202</f>
        <v>624.427</v>
      </c>
      <c r="O202" s="81"/>
      <c r="P202" s="81"/>
      <c r="Q202" s="81">
        <v>624.427</v>
      </c>
      <c r="R202" s="76"/>
      <c r="S202" s="87">
        <f t="shared" si="20"/>
        <v>100</v>
      </c>
    </row>
    <row r="203" spans="1:19" ht="36">
      <c r="A203" s="78" t="s">
        <v>9</v>
      </c>
      <c r="B203" s="96" t="s">
        <v>242</v>
      </c>
      <c r="C203" s="80">
        <f t="shared" si="24"/>
        <v>707.299</v>
      </c>
      <c r="D203" s="81"/>
      <c r="E203" s="81"/>
      <c r="F203" s="82">
        <v>707.299</v>
      </c>
      <c r="G203" s="83"/>
      <c r="H203" s="80">
        <f t="shared" si="27"/>
        <v>707.299</v>
      </c>
      <c r="I203" s="81"/>
      <c r="J203" s="81"/>
      <c r="K203" s="81">
        <v>707.299</v>
      </c>
      <c r="L203" s="84"/>
      <c r="M203" s="85">
        <f t="shared" si="19"/>
        <v>100</v>
      </c>
      <c r="N203" s="86">
        <f t="shared" si="28"/>
        <v>707.299</v>
      </c>
      <c r="O203" s="81"/>
      <c r="P203" s="81"/>
      <c r="Q203" s="81">
        <v>707.299</v>
      </c>
      <c r="R203" s="76"/>
      <c r="S203" s="87">
        <f t="shared" si="20"/>
        <v>100</v>
      </c>
    </row>
    <row r="204" spans="1:19" ht="36">
      <c r="A204" s="78" t="s">
        <v>10</v>
      </c>
      <c r="B204" s="79" t="s">
        <v>243</v>
      </c>
      <c r="C204" s="80">
        <f t="shared" si="24"/>
        <v>1237.774</v>
      </c>
      <c r="D204" s="81"/>
      <c r="E204" s="81"/>
      <c r="F204" s="82">
        <v>1237.774</v>
      </c>
      <c r="G204" s="83"/>
      <c r="H204" s="80">
        <f t="shared" si="27"/>
        <v>1235.708</v>
      </c>
      <c r="I204" s="81"/>
      <c r="J204" s="81"/>
      <c r="K204" s="81">
        <v>1235.708</v>
      </c>
      <c r="L204" s="84"/>
      <c r="M204" s="85">
        <f t="shared" si="19"/>
        <v>99.83308746184684</v>
      </c>
      <c r="N204" s="86">
        <f t="shared" si="28"/>
        <v>1235.708</v>
      </c>
      <c r="O204" s="81"/>
      <c r="P204" s="81"/>
      <c r="Q204" s="81">
        <v>1235.708</v>
      </c>
      <c r="R204" s="76"/>
      <c r="S204" s="87">
        <f t="shared" si="20"/>
        <v>99.83308746184684</v>
      </c>
    </row>
    <row r="205" spans="1:19" ht="36">
      <c r="A205" s="78" t="s">
        <v>16</v>
      </c>
      <c r="B205" s="96" t="s">
        <v>246</v>
      </c>
      <c r="C205" s="80">
        <f t="shared" si="24"/>
        <v>549.941</v>
      </c>
      <c r="D205" s="81"/>
      <c r="E205" s="81"/>
      <c r="F205" s="82">
        <v>549.941</v>
      </c>
      <c r="G205" s="83"/>
      <c r="H205" s="80">
        <f t="shared" si="27"/>
        <v>549.941</v>
      </c>
      <c r="I205" s="81"/>
      <c r="J205" s="81"/>
      <c r="K205" s="81">
        <v>549.941</v>
      </c>
      <c r="L205" s="84"/>
      <c r="M205" s="85">
        <f t="shared" si="19"/>
        <v>100</v>
      </c>
      <c r="N205" s="86">
        <f t="shared" si="28"/>
        <v>549.941</v>
      </c>
      <c r="O205" s="81"/>
      <c r="P205" s="81"/>
      <c r="Q205" s="81">
        <v>549.941</v>
      </c>
      <c r="R205" s="76"/>
      <c r="S205" s="87">
        <f t="shared" si="20"/>
        <v>100</v>
      </c>
    </row>
    <row r="206" spans="1:19" ht="128.25" customHeight="1">
      <c r="A206" s="115" t="s">
        <v>95</v>
      </c>
      <c r="B206" s="68" t="s">
        <v>178</v>
      </c>
      <c r="C206" s="69">
        <f>F206</f>
        <v>2617.758</v>
      </c>
      <c r="D206" s="70"/>
      <c r="E206" s="70"/>
      <c r="F206" s="71">
        <f>F207+F210</f>
        <v>2617.758</v>
      </c>
      <c r="G206" s="72"/>
      <c r="H206" s="69">
        <f t="shared" si="27"/>
        <v>2612.0209999999997</v>
      </c>
      <c r="I206" s="70"/>
      <c r="J206" s="70"/>
      <c r="K206" s="70">
        <f>K207+K210</f>
        <v>2612.0209999999997</v>
      </c>
      <c r="L206" s="73"/>
      <c r="M206" s="74">
        <f t="shared" si="19"/>
        <v>99.78084299618223</v>
      </c>
      <c r="N206" s="75">
        <f t="shared" si="28"/>
        <v>2611.774</v>
      </c>
      <c r="O206" s="70"/>
      <c r="P206" s="70"/>
      <c r="Q206" s="70">
        <f>Q207+Q210</f>
        <v>2611.774</v>
      </c>
      <c r="R206" s="164"/>
      <c r="S206" s="77">
        <f t="shared" si="20"/>
        <v>99.77140744102397</v>
      </c>
    </row>
    <row r="207" spans="1:19" ht="48">
      <c r="A207" s="78" t="s">
        <v>125</v>
      </c>
      <c r="B207" s="79" t="s">
        <v>280</v>
      </c>
      <c r="C207" s="80">
        <f>F207</f>
        <v>2308.402</v>
      </c>
      <c r="D207" s="81"/>
      <c r="E207" s="81"/>
      <c r="F207" s="82">
        <f>F208+F209</f>
        <v>2308.402</v>
      </c>
      <c r="G207" s="83"/>
      <c r="H207" s="80">
        <f t="shared" si="27"/>
        <v>2302.868</v>
      </c>
      <c r="I207" s="81"/>
      <c r="J207" s="81"/>
      <c r="K207" s="81">
        <f>K208+K209</f>
        <v>2302.868</v>
      </c>
      <c r="L207" s="84"/>
      <c r="M207" s="85">
        <f t="shared" si="19"/>
        <v>99.76026705920373</v>
      </c>
      <c r="N207" s="86">
        <f t="shared" si="28"/>
        <v>2302.868</v>
      </c>
      <c r="O207" s="81"/>
      <c r="P207" s="81"/>
      <c r="Q207" s="81">
        <f>Q208+Q209</f>
        <v>2302.868</v>
      </c>
      <c r="R207" s="76"/>
      <c r="S207" s="87">
        <f t="shared" si="20"/>
        <v>99.76026705920373</v>
      </c>
    </row>
    <row r="208" spans="1:19" ht="90" customHeight="1">
      <c r="A208" s="78" t="s">
        <v>8</v>
      </c>
      <c r="B208" s="79" t="s">
        <v>239</v>
      </c>
      <c r="C208" s="80">
        <f aca="true" t="shared" si="29" ref="C208:C214">F208</f>
        <v>2308.402</v>
      </c>
      <c r="D208" s="81"/>
      <c r="E208" s="81"/>
      <c r="F208" s="82">
        <v>2308.402</v>
      </c>
      <c r="G208" s="83"/>
      <c r="H208" s="80">
        <f aca="true" t="shared" si="30" ref="H208:H214">K208</f>
        <v>2302.868</v>
      </c>
      <c r="I208" s="81"/>
      <c r="J208" s="81"/>
      <c r="K208" s="81">
        <v>2302.868</v>
      </c>
      <c r="L208" s="84"/>
      <c r="M208" s="85">
        <f t="shared" si="19"/>
        <v>99.76026705920373</v>
      </c>
      <c r="N208" s="86">
        <f aca="true" t="shared" si="31" ref="N208:N214">Q208</f>
        <v>2302.868</v>
      </c>
      <c r="O208" s="81"/>
      <c r="P208" s="81"/>
      <c r="Q208" s="81">
        <v>2302.868</v>
      </c>
      <c r="R208" s="76"/>
      <c r="S208" s="87">
        <f t="shared" si="20"/>
        <v>99.76026705920373</v>
      </c>
    </row>
    <row r="209" spans="1:19" ht="61.5" customHeight="1" hidden="1">
      <c r="A209" s="78" t="s">
        <v>9</v>
      </c>
      <c r="B209" s="79" t="s">
        <v>240</v>
      </c>
      <c r="C209" s="80">
        <f t="shared" si="29"/>
        <v>0</v>
      </c>
      <c r="D209" s="81"/>
      <c r="E209" s="81"/>
      <c r="F209" s="82">
        <v>0</v>
      </c>
      <c r="G209" s="83"/>
      <c r="H209" s="80">
        <f t="shared" si="30"/>
        <v>0</v>
      </c>
      <c r="I209" s="81"/>
      <c r="J209" s="81"/>
      <c r="K209" s="81">
        <v>0</v>
      </c>
      <c r="L209" s="84"/>
      <c r="M209" s="85">
        <v>0</v>
      </c>
      <c r="N209" s="86">
        <f t="shared" si="31"/>
        <v>0</v>
      </c>
      <c r="O209" s="81"/>
      <c r="P209" s="81"/>
      <c r="Q209" s="81">
        <v>0</v>
      </c>
      <c r="R209" s="76"/>
      <c r="S209" s="87" t="s">
        <v>61</v>
      </c>
    </row>
    <row r="210" spans="1:19" ht="72">
      <c r="A210" s="78" t="s">
        <v>45</v>
      </c>
      <c r="B210" s="79" t="s">
        <v>281</v>
      </c>
      <c r="C210" s="80">
        <f t="shared" si="29"/>
        <v>309.356</v>
      </c>
      <c r="D210" s="81"/>
      <c r="E210" s="81"/>
      <c r="F210" s="82">
        <f>F211+F212+F213+F214</f>
        <v>309.356</v>
      </c>
      <c r="G210" s="83"/>
      <c r="H210" s="80">
        <f t="shared" si="30"/>
        <v>309.153</v>
      </c>
      <c r="I210" s="81"/>
      <c r="J210" s="81"/>
      <c r="K210" s="81">
        <f>K211+K212+K213+K214</f>
        <v>309.153</v>
      </c>
      <c r="L210" s="84"/>
      <c r="M210" s="85">
        <f aca="true" t="shared" si="32" ref="M210:M223">H210/C210*100</f>
        <v>99.93437980837612</v>
      </c>
      <c r="N210" s="86">
        <f t="shared" si="31"/>
        <v>308.906</v>
      </c>
      <c r="O210" s="81"/>
      <c r="P210" s="81"/>
      <c r="Q210" s="81">
        <f>Q211+Q212+Q213+Q214</f>
        <v>308.906</v>
      </c>
      <c r="R210" s="76"/>
      <c r="S210" s="87">
        <f aca="true" t="shared" si="33" ref="S210:S224">N210/C210*100</f>
        <v>99.8545365210308</v>
      </c>
    </row>
    <row r="211" spans="1:19" ht="36">
      <c r="A211" s="78" t="s">
        <v>8</v>
      </c>
      <c r="B211" s="96" t="s">
        <v>241</v>
      </c>
      <c r="C211" s="80">
        <f t="shared" si="29"/>
        <v>8.2</v>
      </c>
      <c r="D211" s="81"/>
      <c r="E211" s="81"/>
      <c r="F211" s="82">
        <v>8.2</v>
      </c>
      <c r="G211" s="83"/>
      <c r="H211" s="80">
        <f t="shared" si="30"/>
        <v>8.2</v>
      </c>
      <c r="I211" s="81"/>
      <c r="J211" s="81"/>
      <c r="K211" s="81">
        <v>8.2</v>
      </c>
      <c r="L211" s="84"/>
      <c r="M211" s="85">
        <f t="shared" si="32"/>
        <v>100</v>
      </c>
      <c r="N211" s="86">
        <f t="shared" si="31"/>
        <v>8.2</v>
      </c>
      <c r="O211" s="81"/>
      <c r="P211" s="81"/>
      <c r="Q211" s="81">
        <v>8.2</v>
      </c>
      <c r="R211" s="76"/>
      <c r="S211" s="87">
        <f t="shared" si="33"/>
        <v>100</v>
      </c>
    </row>
    <row r="212" spans="1:19" ht="36">
      <c r="A212" s="78" t="s">
        <v>9</v>
      </c>
      <c r="B212" s="96" t="s">
        <v>242</v>
      </c>
      <c r="C212" s="80">
        <f t="shared" si="29"/>
        <v>1.6</v>
      </c>
      <c r="D212" s="81"/>
      <c r="E212" s="81"/>
      <c r="F212" s="82">
        <v>1.6</v>
      </c>
      <c r="G212" s="83"/>
      <c r="H212" s="80">
        <f t="shared" si="30"/>
        <v>1.6</v>
      </c>
      <c r="I212" s="81"/>
      <c r="J212" s="81"/>
      <c r="K212" s="81">
        <v>1.6</v>
      </c>
      <c r="L212" s="84"/>
      <c r="M212" s="85">
        <f t="shared" si="32"/>
        <v>100</v>
      </c>
      <c r="N212" s="86">
        <f t="shared" si="31"/>
        <v>1.6</v>
      </c>
      <c r="O212" s="81"/>
      <c r="P212" s="81"/>
      <c r="Q212" s="81">
        <v>1.6</v>
      </c>
      <c r="R212" s="76"/>
      <c r="S212" s="87">
        <f t="shared" si="33"/>
        <v>100</v>
      </c>
    </row>
    <row r="213" spans="1:19" ht="36">
      <c r="A213" s="78" t="s">
        <v>10</v>
      </c>
      <c r="B213" s="79" t="s">
        <v>243</v>
      </c>
      <c r="C213" s="80">
        <f t="shared" si="29"/>
        <v>210.328</v>
      </c>
      <c r="D213" s="81"/>
      <c r="E213" s="81"/>
      <c r="F213" s="82">
        <v>210.328</v>
      </c>
      <c r="G213" s="83"/>
      <c r="H213" s="80">
        <f>K213</f>
        <v>210.125</v>
      </c>
      <c r="I213" s="81"/>
      <c r="J213" s="81"/>
      <c r="K213" s="81">
        <v>210.125</v>
      </c>
      <c r="L213" s="84"/>
      <c r="M213" s="85">
        <f t="shared" si="32"/>
        <v>99.90348408200525</v>
      </c>
      <c r="N213" s="86">
        <f t="shared" si="31"/>
        <v>209.878</v>
      </c>
      <c r="O213" s="81"/>
      <c r="P213" s="81"/>
      <c r="Q213" s="81">
        <v>209.878</v>
      </c>
      <c r="R213" s="76"/>
      <c r="S213" s="87">
        <f t="shared" si="33"/>
        <v>99.7860484576471</v>
      </c>
    </row>
    <row r="214" spans="1:19" ht="36">
      <c r="A214" s="78" t="s">
        <v>16</v>
      </c>
      <c r="B214" s="96" t="s">
        <v>246</v>
      </c>
      <c r="C214" s="80">
        <f t="shared" si="29"/>
        <v>89.228</v>
      </c>
      <c r="D214" s="81"/>
      <c r="E214" s="81"/>
      <c r="F214" s="82">
        <v>89.228</v>
      </c>
      <c r="G214" s="83"/>
      <c r="H214" s="80">
        <f t="shared" si="30"/>
        <v>89.228</v>
      </c>
      <c r="I214" s="81"/>
      <c r="J214" s="81"/>
      <c r="K214" s="81">
        <v>89.228</v>
      </c>
      <c r="L214" s="84"/>
      <c r="M214" s="85">
        <f t="shared" si="32"/>
        <v>100</v>
      </c>
      <c r="N214" s="86">
        <f t="shared" si="31"/>
        <v>89.228</v>
      </c>
      <c r="O214" s="81"/>
      <c r="P214" s="81"/>
      <c r="Q214" s="81">
        <v>89.228</v>
      </c>
      <c r="R214" s="76"/>
      <c r="S214" s="87">
        <f t="shared" si="33"/>
        <v>100</v>
      </c>
    </row>
    <row r="215" spans="1:19" s="136" customFormat="1" ht="102" customHeight="1">
      <c r="A215" s="135" t="s">
        <v>126</v>
      </c>
      <c r="B215" s="68" t="s">
        <v>179</v>
      </c>
      <c r="C215" s="69">
        <f>F215</f>
        <v>20225.035</v>
      </c>
      <c r="D215" s="70"/>
      <c r="E215" s="70"/>
      <c r="F215" s="71">
        <f>F216+F219</f>
        <v>20225.035</v>
      </c>
      <c r="G215" s="72"/>
      <c r="H215" s="69">
        <f>K215</f>
        <v>20038.561</v>
      </c>
      <c r="I215" s="70"/>
      <c r="J215" s="70"/>
      <c r="K215" s="70">
        <f>K216+K219</f>
        <v>20038.561</v>
      </c>
      <c r="L215" s="73"/>
      <c r="M215" s="74">
        <f t="shared" si="32"/>
        <v>99.07800406773092</v>
      </c>
      <c r="N215" s="75">
        <f>Q215</f>
        <v>20044.045000000002</v>
      </c>
      <c r="O215" s="70"/>
      <c r="P215" s="70"/>
      <c r="Q215" s="70">
        <f>Q216+Q219</f>
        <v>20044.045000000002</v>
      </c>
      <c r="R215" s="164"/>
      <c r="S215" s="77">
        <f t="shared" si="33"/>
        <v>99.10511897754442</v>
      </c>
    </row>
    <row r="216" spans="1:19" ht="48">
      <c r="A216" s="78" t="s">
        <v>127</v>
      </c>
      <c r="B216" s="79" t="s">
        <v>282</v>
      </c>
      <c r="C216" s="80">
        <f aca="true" t="shared" si="34" ref="C216:C223">F216</f>
        <v>16419.131</v>
      </c>
      <c r="D216" s="81"/>
      <c r="E216" s="81"/>
      <c r="F216" s="82">
        <f>F217+F218</f>
        <v>16419.131</v>
      </c>
      <c r="G216" s="83"/>
      <c r="H216" s="80">
        <f aca="true" t="shared" si="35" ref="H216:H223">K216</f>
        <v>16352.725</v>
      </c>
      <c r="I216" s="81"/>
      <c r="J216" s="81"/>
      <c r="K216" s="81">
        <f>K217+K218</f>
        <v>16352.725</v>
      </c>
      <c r="L216" s="84"/>
      <c r="M216" s="85">
        <f t="shared" si="32"/>
        <v>99.59555715829296</v>
      </c>
      <c r="N216" s="86">
        <f aca="true" t="shared" si="36" ref="N216:N223">Q216</f>
        <v>16355.782000000001</v>
      </c>
      <c r="O216" s="81"/>
      <c r="P216" s="81"/>
      <c r="Q216" s="81">
        <f>Q217+Q218</f>
        <v>16355.782000000001</v>
      </c>
      <c r="R216" s="76"/>
      <c r="S216" s="87">
        <f t="shared" si="33"/>
        <v>99.61417568323195</v>
      </c>
    </row>
    <row r="217" spans="1:19" ht="81.75" customHeight="1">
      <c r="A217" s="78" t="s">
        <v>8</v>
      </c>
      <c r="B217" s="79" t="s">
        <v>239</v>
      </c>
      <c r="C217" s="80">
        <f t="shared" si="34"/>
        <v>16345.272</v>
      </c>
      <c r="D217" s="81"/>
      <c r="E217" s="81"/>
      <c r="F217" s="82">
        <v>16345.272</v>
      </c>
      <c r="G217" s="83"/>
      <c r="H217" s="80">
        <f t="shared" si="35"/>
        <v>16278.866</v>
      </c>
      <c r="I217" s="81"/>
      <c r="J217" s="81"/>
      <c r="K217" s="81">
        <v>16278.866</v>
      </c>
      <c r="L217" s="84"/>
      <c r="M217" s="85">
        <f t="shared" si="32"/>
        <v>99.59372961184127</v>
      </c>
      <c r="N217" s="86">
        <f t="shared" si="36"/>
        <v>16281.923</v>
      </c>
      <c r="O217" s="81"/>
      <c r="P217" s="81"/>
      <c r="Q217" s="81">
        <v>16281.923</v>
      </c>
      <c r="R217" s="76"/>
      <c r="S217" s="87">
        <f t="shared" si="33"/>
        <v>99.61243226787538</v>
      </c>
    </row>
    <row r="218" spans="1:19" ht="65.25" customHeight="1">
      <c r="A218" s="78" t="s">
        <v>9</v>
      </c>
      <c r="B218" s="79" t="s">
        <v>240</v>
      </c>
      <c r="C218" s="80">
        <f t="shared" si="34"/>
        <v>73.859</v>
      </c>
      <c r="D218" s="81"/>
      <c r="E218" s="81"/>
      <c r="F218" s="82">
        <v>73.859</v>
      </c>
      <c r="G218" s="83"/>
      <c r="H218" s="80">
        <f t="shared" si="35"/>
        <v>73.859</v>
      </c>
      <c r="I218" s="81"/>
      <c r="J218" s="81"/>
      <c r="K218" s="81">
        <v>73.859</v>
      </c>
      <c r="L218" s="84"/>
      <c r="M218" s="85">
        <f t="shared" si="32"/>
        <v>100</v>
      </c>
      <c r="N218" s="86">
        <f t="shared" si="36"/>
        <v>73.859</v>
      </c>
      <c r="O218" s="81"/>
      <c r="P218" s="81"/>
      <c r="Q218" s="81">
        <v>73.859</v>
      </c>
      <c r="R218" s="76"/>
      <c r="S218" s="87">
        <f t="shared" si="33"/>
        <v>100</v>
      </c>
    </row>
    <row r="219" spans="1:19" ht="72">
      <c r="A219" s="78" t="s">
        <v>44</v>
      </c>
      <c r="B219" s="79" t="s">
        <v>283</v>
      </c>
      <c r="C219" s="80">
        <f t="shared" si="34"/>
        <v>3805.904</v>
      </c>
      <c r="D219" s="81"/>
      <c r="E219" s="81"/>
      <c r="F219" s="82">
        <f>F220+F221+F222+F223</f>
        <v>3805.904</v>
      </c>
      <c r="G219" s="83"/>
      <c r="H219" s="80">
        <f t="shared" si="35"/>
        <v>3685.8360000000002</v>
      </c>
      <c r="I219" s="81"/>
      <c r="J219" s="81"/>
      <c r="K219" s="81">
        <f>K220+K221+K222+K223</f>
        <v>3685.8360000000002</v>
      </c>
      <c r="L219" s="84"/>
      <c r="M219" s="85">
        <f t="shared" si="32"/>
        <v>96.8452173255027</v>
      </c>
      <c r="N219" s="86">
        <f t="shared" si="36"/>
        <v>3688.263</v>
      </c>
      <c r="O219" s="81"/>
      <c r="P219" s="81"/>
      <c r="Q219" s="81">
        <f>Q220+Q221+Q222+Q223</f>
        <v>3688.263</v>
      </c>
      <c r="R219" s="76"/>
      <c r="S219" s="87">
        <f t="shared" si="33"/>
        <v>96.90898666913301</v>
      </c>
    </row>
    <row r="220" spans="1:19" ht="36">
      <c r="A220" s="78" t="s">
        <v>8</v>
      </c>
      <c r="B220" s="96" t="s">
        <v>241</v>
      </c>
      <c r="C220" s="80">
        <f t="shared" si="34"/>
        <v>1850.89</v>
      </c>
      <c r="D220" s="81"/>
      <c r="E220" s="81"/>
      <c r="F220" s="82">
        <v>1850.89</v>
      </c>
      <c r="G220" s="83"/>
      <c r="H220" s="80">
        <f>K220</f>
        <v>1779.817</v>
      </c>
      <c r="I220" s="81"/>
      <c r="J220" s="81"/>
      <c r="K220" s="81">
        <v>1779.817</v>
      </c>
      <c r="L220" s="84"/>
      <c r="M220" s="85">
        <f t="shared" si="32"/>
        <v>96.16006353700112</v>
      </c>
      <c r="N220" s="86">
        <f t="shared" si="36"/>
        <v>1782.202</v>
      </c>
      <c r="O220" s="81"/>
      <c r="P220" s="81"/>
      <c r="Q220" s="81">
        <v>1782.202</v>
      </c>
      <c r="R220" s="76"/>
      <c r="S220" s="87">
        <f t="shared" si="33"/>
        <v>96.28892046528966</v>
      </c>
    </row>
    <row r="221" spans="1:19" ht="36">
      <c r="A221" s="78" t="s">
        <v>9</v>
      </c>
      <c r="B221" s="96" t="s">
        <v>242</v>
      </c>
      <c r="C221" s="80">
        <f t="shared" si="34"/>
        <v>197.721</v>
      </c>
      <c r="D221" s="81"/>
      <c r="E221" s="81"/>
      <c r="F221" s="82">
        <v>197.721</v>
      </c>
      <c r="G221" s="83"/>
      <c r="H221" s="80">
        <f t="shared" si="35"/>
        <v>197.409</v>
      </c>
      <c r="I221" s="81"/>
      <c r="J221" s="81"/>
      <c r="K221" s="81">
        <v>197.409</v>
      </c>
      <c r="L221" s="84"/>
      <c r="M221" s="85">
        <f t="shared" si="32"/>
        <v>99.84220189054273</v>
      </c>
      <c r="N221" s="86">
        <f t="shared" si="36"/>
        <v>197.409</v>
      </c>
      <c r="O221" s="81"/>
      <c r="P221" s="81"/>
      <c r="Q221" s="81">
        <v>197.409</v>
      </c>
      <c r="R221" s="76"/>
      <c r="S221" s="87">
        <f t="shared" si="33"/>
        <v>99.84220189054273</v>
      </c>
    </row>
    <row r="222" spans="1:19" ht="36">
      <c r="A222" s="78" t="s">
        <v>10</v>
      </c>
      <c r="B222" s="79" t="s">
        <v>243</v>
      </c>
      <c r="C222" s="80">
        <f t="shared" si="34"/>
        <v>1322.375</v>
      </c>
      <c r="D222" s="81"/>
      <c r="E222" s="81"/>
      <c r="F222" s="82">
        <v>1322.375</v>
      </c>
      <c r="G222" s="83"/>
      <c r="H222" s="80">
        <f t="shared" si="35"/>
        <v>1273.692</v>
      </c>
      <c r="I222" s="81"/>
      <c r="J222" s="81"/>
      <c r="K222" s="81">
        <v>1273.692</v>
      </c>
      <c r="L222" s="84"/>
      <c r="M222" s="85">
        <f t="shared" si="32"/>
        <v>96.31851781831932</v>
      </c>
      <c r="N222" s="86">
        <f t="shared" si="36"/>
        <v>1273.734</v>
      </c>
      <c r="O222" s="81"/>
      <c r="P222" s="81"/>
      <c r="Q222" s="81">
        <v>1273.734</v>
      </c>
      <c r="R222" s="76"/>
      <c r="S222" s="87">
        <f t="shared" si="33"/>
        <v>96.32169392192078</v>
      </c>
    </row>
    <row r="223" spans="1:19" ht="36.75" thickBot="1">
      <c r="A223" s="137" t="s">
        <v>16</v>
      </c>
      <c r="B223" s="138" t="s">
        <v>246</v>
      </c>
      <c r="C223" s="176">
        <f t="shared" si="34"/>
        <v>434.918</v>
      </c>
      <c r="D223" s="177"/>
      <c r="E223" s="177"/>
      <c r="F223" s="178">
        <v>434.918</v>
      </c>
      <c r="G223" s="179"/>
      <c r="H223" s="176">
        <f t="shared" si="35"/>
        <v>434.918</v>
      </c>
      <c r="I223" s="177"/>
      <c r="J223" s="177"/>
      <c r="K223" s="177">
        <v>434.918</v>
      </c>
      <c r="L223" s="180"/>
      <c r="M223" s="181">
        <f t="shared" si="32"/>
        <v>100</v>
      </c>
      <c r="N223" s="182">
        <f t="shared" si="36"/>
        <v>434.918</v>
      </c>
      <c r="O223" s="177"/>
      <c r="P223" s="177"/>
      <c r="Q223" s="177">
        <v>434.918</v>
      </c>
      <c r="R223" s="183"/>
      <c r="S223" s="184">
        <f t="shared" si="33"/>
        <v>100</v>
      </c>
    </row>
    <row r="224" spans="1:21" ht="34.5" customHeight="1" thickBot="1">
      <c r="A224" s="140"/>
      <c r="B224" s="141" t="s">
        <v>137</v>
      </c>
      <c r="C224" s="142">
        <f>C9+C15+C23+C45+C50+C68+C94+C96+C98+C108+C117+C166+C179+C189+C197+C206+C215</f>
        <v>2583068.3640000005</v>
      </c>
      <c r="D224" s="143">
        <f aca="true" t="shared" si="37" ref="D224:R224">D9+D15+D23+D45+D50+D68+D94+D96+D98+D108+D117+D166+D179+D189+D197+D206+D215</f>
        <v>148810.5</v>
      </c>
      <c r="E224" s="143">
        <f t="shared" si="37"/>
        <v>1281362.2410000002</v>
      </c>
      <c r="F224" s="186">
        <f t="shared" si="37"/>
        <v>1152895.6229999997</v>
      </c>
      <c r="G224" s="144">
        <f t="shared" si="37"/>
        <v>0</v>
      </c>
      <c r="H224" s="142">
        <f t="shared" si="37"/>
        <v>2557048.792000001</v>
      </c>
      <c r="I224" s="143">
        <f t="shared" si="37"/>
        <v>148890.543</v>
      </c>
      <c r="J224" s="143">
        <f t="shared" si="37"/>
        <v>1280934.404</v>
      </c>
      <c r="K224" s="145">
        <f t="shared" si="37"/>
        <v>1127223.845</v>
      </c>
      <c r="L224" s="143">
        <f t="shared" si="37"/>
        <v>0</v>
      </c>
      <c r="M224" s="146">
        <f>H224/C224*100</f>
        <v>98.99268744247608</v>
      </c>
      <c r="N224" s="143">
        <f t="shared" si="37"/>
        <v>2566986.6010000003</v>
      </c>
      <c r="O224" s="143">
        <f t="shared" si="37"/>
        <v>148808.813</v>
      </c>
      <c r="P224" s="143">
        <f t="shared" si="37"/>
        <v>1280943.1430000002</v>
      </c>
      <c r="Q224" s="145">
        <f>Q9+Q15+Q23+Q45+Q50+Q68+Q98+Q108+Q117+Q166+Q179+Q189+Q197+Q206+Q215</f>
        <v>1137234.6449999996</v>
      </c>
      <c r="R224" s="145">
        <f t="shared" si="37"/>
        <v>0</v>
      </c>
      <c r="S224" s="147">
        <f t="shared" si="33"/>
        <v>99.37741628428692</v>
      </c>
      <c r="T224" s="28"/>
      <c r="U224" s="107"/>
    </row>
    <row r="225" spans="1:19" ht="34.5" customHeight="1">
      <c r="A225" s="35"/>
      <c r="B225" s="3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7"/>
      <c r="N225" s="36"/>
      <c r="O225" s="36"/>
      <c r="P225" s="36"/>
      <c r="Q225" s="36"/>
      <c r="R225" s="36"/>
      <c r="S225" s="38"/>
    </row>
    <row r="226" spans="1:19" s="30" customFormat="1" ht="15.75">
      <c r="A226" s="9" t="s">
        <v>131</v>
      </c>
      <c r="C226" s="9"/>
      <c r="D226" s="9"/>
      <c r="E226" s="9"/>
      <c r="F226" s="9"/>
      <c r="G226" s="9"/>
      <c r="H226" s="9"/>
      <c r="I226" s="10"/>
      <c r="J226" s="10"/>
      <c r="K226" s="10"/>
      <c r="L226" s="10" t="s">
        <v>130</v>
      </c>
      <c r="M226" s="10"/>
      <c r="N226" s="10" t="s">
        <v>130</v>
      </c>
      <c r="O226" s="10"/>
      <c r="P226" s="10"/>
      <c r="Q226" s="10"/>
      <c r="R226" s="29"/>
      <c r="S226" s="29"/>
    </row>
    <row r="227" spans="1:19" s="30" customFormat="1" ht="26.25" customHeight="1">
      <c r="A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29"/>
      <c r="S227" s="29"/>
    </row>
    <row r="228" spans="1:19" s="30" customFormat="1" ht="14.25" customHeight="1">
      <c r="A228" s="23" t="s">
        <v>28</v>
      </c>
      <c r="C228" s="31"/>
      <c r="D228" s="31"/>
      <c r="E228" s="32"/>
      <c r="F228" s="31"/>
      <c r="G228" s="31"/>
      <c r="H228" s="31"/>
      <c r="I228" s="31"/>
      <c r="J228" s="29"/>
      <c r="K228" s="29"/>
      <c r="L228" s="29"/>
      <c r="M228" s="29"/>
      <c r="N228" s="29"/>
      <c r="O228" s="29"/>
      <c r="P228" s="6"/>
      <c r="Q228" s="29"/>
      <c r="R228" s="29"/>
      <c r="S228" s="29"/>
    </row>
    <row r="229" spans="1:19" s="30" customFormat="1" ht="10.5" customHeight="1">
      <c r="A229" s="23"/>
      <c r="C229" s="31"/>
      <c r="D229" s="31"/>
      <c r="E229" s="32"/>
      <c r="F229" s="31"/>
      <c r="G229" s="31"/>
      <c r="H229" s="31"/>
      <c r="I229" s="31"/>
      <c r="J229" s="29"/>
      <c r="K229" s="29"/>
      <c r="L229" s="29"/>
      <c r="M229" s="29"/>
      <c r="N229" s="29"/>
      <c r="O229" s="29"/>
      <c r="P229" s="6"/>
      <c r="Q229" s="29"/>
      <c r="R229" s="29"/>
      <c r="S229" s="29"/>
    </row>
    <row r="230" spans="1:19" s="30" customFormat="1" ht="15" customHeight="1">
      <c r="A230" s="33" t="s">
        <v>66</v>
      </c>
      <c r="C230" s="33"/>
      <c r="D230" s="33"/>
      <c r="E230" s="33"/>
      <c r="F230" s="33"/>
      <c r="G230" s="33"/>
      <c r="H230" s="33"/>
      <c r="I230" s="9"/>
      <c r="J230" s="9"/>
      <c r="K230" s="9"/>
      <c r="L230" s="26" t="s">
        <v>129</v>
      </c>
      <c r="M230" s="26"/>
      <c r="N230" s="39" t="s">
        <v>129</v>
      </c>
      <c r="O230" s="26"/>
      <c r="P230" s="26"/>
      <c r="Q230" s="26"/>
      <c r="R230" s="29"/>
      <c r="S230" s="29"/>
    </row>
    <row r="231" spans="1:19" s="30" customFormat="1" ht="16.5" customHeight="1">
      <c r="A231" s="34"/>
      <c r="B231" s="33"/>
      <c r="C231" s="33"/>
      <c r="D231" s="33"/>
      <c r="E231" s="33"/>
      <c r="F231" s="33"/>
      <c r="G231" s="33"/>
      <c r="H231" s="33"/>
      <c r="I231" s="9"/>
      <c r="J231" s="9"/>
      <c r="K231" s="9"/>
      <c r="L231" s="26"/>
      <c r="M231" s="26"/>
      <c r="N231" s="26"/>
      <c r="O231" s="41"/>
      <c r="P231" s="41"/>
      <c r="Q231" s="42"/>
      <c r="R231" s="29"/>
      <c r="S231" s="29"/>
    </row>
    <row r="232" spans="1:19" ht="9.75" customHeight="1" hidden="1">
      <c r="A232" s="7"/>
      <c r="B232" s="27"/>
      <c r="C232" s="27"/>
      <c r="D232" s="27"/>
      <c r="E232" s="27"/>
      <c r="F232" s="27"/>
      <c r="G232" s="27"/>
      <c r="H232" s="27"/>
      <c r="I232" s="9"/>
      <c r="J232" s="9"/>
      <c r="K232" s="9"/>
      <c r="L232" s="26"/>
      <c r="M232" s="26"/>
      <c r="N232" s="41">
        <f>N224-H224</f>
        <v>9937.808999999426</v>
      </c>
      <c r="O232" s="41">
        <f>O224-I224</f>
        <v>-81.73000000001048</v>
      </c>
      <c r="P232" s="41">
        <f>P224-J224</f>
        <v>8.739000000059605</v>
      </c>
      <c r="Q232" s="41">
        <f>Q224-K224</f>
        <v>10010.79999999958</v>
      </c>
      <c r="R232" s="26">
        <f>R224-L224</f>
        <v>0</v>
      </c>
      <c r="S232" s="5"/>
    </row>
  </sheetData>
  <sheetProtection/>
  <autoFilter ref="A8:S224"/>
  <mergeCells count="16">
    <mergeCell ref="S5:S7"/>
    <mergeCell ref="H6:H7"/>
    <mergeCell ref="I6:L6"/>
    <mergeCell ref="N6:N7"/>
    <mergeCell ref="N5:R5"/>
    <mergeCell ref="O6:R6"/>
    <mergeCell ref="M5:M7"/>
    <mergeCell ref="A1:R1"/>
    <mergeCell ref="A2:R2"/>
    <mergeCell ref="A3:R3"/>
    <mergeCell ref="A5:A7"/>
    <mergeCell ref="B5:B7"/>
    <mergeCell ref="C5:G5"/>
    <mergeCell ref="H5:L5"/>
    <mergeCell ref="D6:G6"/>
    <mergeCell ref="C6:C7"/>
  </mergeCells>
  <hyperlinks>
    <hyperlink ref="B161" r:id="rId1" display="consultantplus://offline/ref=8673F8B5040E5BC98850309FCF2F0199D1D60DC9B3820AC714E3357F9F37lAJ"/>
  </hyperlinks>
  <printOptions/>
  <pageMargins left="0.3937007874015748" right="0.1968503937007874" top="0.5511811023622047" bottom="0" header="0.3937007874015748" footer="0"/>
  <pageSetup fitToHeight="0" fitToWidth="1" horizontalDpi="600" verticalDpi="600" orientation="landscape" paperSize="9" scale="83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0">
      <selection activeCell="C35" sqref="C35"/>
    </sheetView>
  </sheetViews>
  <sheetFormatPr defaultColWidth="9.00390625" defaultRowHeight="12.75"/>
  <cols>
    <col min="2" max="2" width="36.75390625" style="0" customWidth="1"/>
    <col min="3" max="3" width="10.625" style="0" customWidth="1"/>
  </cols>
  <sheetData>
    <row r="2" spans="1:4" ht="31.5">
      <c r="A2" s="8" t="s">
        <v>157</v>
      </c>
      <c r="B2" s="1"/>
      <c r="C2" s="11" t="s">
        <v>168</v>
      </c>
      <c r="D2" s="8" t="s">
        <v>169</v>
      </c>
    </row>
    <row r="3" spans="1:4" ht="15.75">
      <c r="A3" s="8">
        <v>1</v>
      </c>
      <c r="B3" s="1" t="s">
        <v>158</v>
      </c>
      <c r="C3" s="1">
        <v>2</v>
      </c>
      <c r="D3" s="1">
        <v>2</v>
      </c>
    </row>
    <row r="4" spans="1:4" ht="15.75">
      <c r="A4" s="8">
        <v>2</v>
      </c>
      <c r="B4" s="1" t="s">
        <v>159</v>
      </c>
      <c r="C4" s="1">
        <v>1</v>
      </c>
      <c r="D4" s="1">
        <v>1</v>
      </c>
    </row>
    <row r="5" spans="1:4" ht="15.75">
      <c r="A5" s="8">
        <v>3</v>
      </c>
      <c r="B5" s="1" t="s">
        <v>160</v>
      </c>
      <c r="C5" s="1">
        <v>2</v>
      </c>
      <c r="D5" s="1">
        <v>2</v>
      </c>
    </row>
    <row r="6" spans="1:4" ht="15.75">
      <c r="A6" s="8">
        <v>4</v>
      </c>
      <c r="B6" s="1" t="s">
        <v>161</v>
      </c>
      <c r="C6" s="1">
        <v>2</v>
      </c>
      <c r="D6" s="1">
        <v>1</v>
      </c>
    </row>
    <row r="7" spans="1:4" ht="15.75">
      <c r="A7" s="8">
        <v>5</v>
      </c>
      <c r="B7" s="1" t="s">
        <v>162</v>
      </c>
      <c r="C7" s="1">
        <v>2</v>
      </c>
      <c r="D7" s="1"/>
    </row>
    <row r="8" spans="1:4" ht="15.75">
      <c r="A8" s="8">
        <v>6</v>
      </c>
      <c r="B8" s="1" t="s">
        <v>163</v>
      </c>
      <c r="C8" s="1">
        <v>1</v>
      </c>
      <c r="D8" s="1">
        <v>1</v>
      </c>
    </row>
    <row r="9" spans="1:4" ht="15.75">
      <c r="A9" s="8">
        <v>7</v>
      </c>
      <c r="B9" s="1" t="s">
        <v>164</v>
      </c>
      <c r="C9" s="1">
        <v>2</v>
      </c>
      <c r="D9" s="1">
        <v>2</v>
      </c>
    </row>
    <row r="10" spans="1:4" ht="15.75">
      <c r="A10" s="8">
        <v>8</v>
      </c>
      <c r="B10" s="1" t="s">
        <v>165</v>
      </c>
      <c r="C10" s="1">
        <v>1</v>
      </c>
      <c r="D10" s="1">
        <v>1</v>
      </c>
    </row>
    <row r="11" spans="1:4" ht="15.75">
      <c r="A11" s="8">
        <v>9</v>
      </c>
      <c r="B11" s="1" t="s">
        <v>166</v>
      </c>
      <c r="C11" s="1">
        <v>1</v>
      </c>
      <c r="D11" s="1">
        <v>1</v>
      </c>
    </row>
    <row r="12" spans="1:4" ht="15.75">
      <c r="A12" s="8">
        <v>10</v>
      </c>
      <c r="B12" s="1" t="s">
        <v>167</v>
      </c>
      <c r="C12" s="1">
        <v>1</v>
      </c>
      <c r="D12" s="1">
        <v>1</v>
      </c>
    </row>
    <row r="13" spans="1:4" ht="15.75">
      <c r="A13" s="8"/>
      <c r="B13" s="1"/>
      <c r="C13" s="1">
        <f>C3+C4+C5+C6+C7+C8+C9+C10+C11+C12</f>
        <v>15</v>
      </c>
      <c r="D13" s="1">
        <f>D3+D4+D5+D6+D7+D8+D9+D10+D11+D12</f>
        <v>12</v>
      </c>
    </row>
    <row r="15" ht="15.75">
      <c r="C15" s="12">
        <v>18</v>
      </c>
    </row>
    <row r="17" ht="12.75">
      <c r="C17">
        <f>C15-C13</f>
        <v>3</v>
      </c>
    </row>
    <row r="18" ht="12.75">
      <c r="C18">
        <f>C17-1</f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2063-02-19T20:48:29Z</cp:lastPrinted>
  <dcterms:created xsi:type="dcterms:W3CDTF">2009-12-18T05:52:04Z</dcterms:created>
  <dcterms:modified xsi:type="dcterms:W3CDTF">2016-03-02T06:00:54Z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